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58" activeTab="4"/>
  </bookViews>
  <sheets>
    <sheet name="1JS 一般公共预算收入" sheetId="224" r:id="rId1"/>
    <sheet name="2JS一般公共预算支出" sheetId="225" r:id="rId2"/>
    <sheet name="3JS一般公共预算平衡" sheetId="226" r:id="rId3"/>
    <sheet name="4JS 县级一般公共预算收入" sheetId="237" r:id="rId4"/>
    <sheet name="5JS县级一般公共预算支出" sheetId="238" r:id="rId5"/>
    <sheet name="6JS县级一般公共预算平衡 " sheetId="239" r:id="rId6"/>
    <sheet name="7JS 省市对泸县转移支付" sheetId="241" r:id="rId7"/>
    <sheet name="8JS对下转移支付" sheetId="242" r:id="rId8"/>
    <sheet name="9JS支出分经济科目" sheetId="243" r:id="rId9"/>
    <sheet name="10JS基本支出" sheetId="263" r:id="rId10"/>
    <sheet name="11JS结转分科目" sheetId="244" r:id="rId11"/>
    <sheet name="12JS县级基建" sheetId="245" r:id="rId12"/>
    <sheet name="13JS重大项目投资决算表" sheetId="246" r:id="rId13"/>
    <sheet name="14 js基金收入" sheetId="230" r:id="rId14"/>
    <sheet name="15.js基金支出" sheetId="231" r:id="rId15"/>
    <sheet name="16.js基金平衡" sheetId="232" r:id="rId16"/>
    <sheet name="17.js县级基金收入" sheetId="233" r:id="rId17"/>
    <sheet name="18.js县级基金支出" sheetId="234" r:id="rId18"/>
    <sheet name="19.js县级基金平衡" sheetId="235" r:id="rId19"/>
    <sheet name="20.js基金省对下补助 " sheetId="206" r:id="rId20"/>
    <sheet name="21.js基金对镇补助" sheetId="248" r:id="rId21"/>
    <sheet name="22.js基金结转表" sheetId="247" r:id="rId22"/>
    <sheet name="23.国资收入" sheetId="207" r:id="rId23"/>
    <sheet name="24.国资支出" sheetId="208" r:id="rId24"/>
    <sheet name="25.国资全县平衡" sheetId="209" r:id="rId25"/>
    <sheet name="26.县级国资收入" sheetId="249" r:id="rId26"/>
    <sheet name="27.县级国资支出" sheetId="250" r:id="rId27"/>
    <sheet name="28.县级国资平衡 " sheetId="251" r:id="rId28"/>
    <sheet name="29.本地区社保基金收入决算" sheetId="214" r:id="rId29"/>
    <sheet name="30.本地区社保基金支出决算" sheetId="215" r:id="rId30"/>
    <sheet name="31.本地区社保基金平衡表" sheetId="216" r:id="rId31"/>
    <sheet name="32.县级社保基金收入决算" sheetId="252" r:id="rId32"/>
    <sheet name="33.县级社保基金支出决算" sheetId="253" r:id="rId33"/>
    <sheet name="34.县级社保基金平衡表" sheetId="254" r:id="rId34"/>
    <sheet name="35.一般债分地区" sheetId="256" r:id="rId35"/>
    <sheet name="36.专项债分地区" sheetId="258" r:id="rId36"/>
    <sheet name="37.地方债务变动" sheetId="255" r:id="rId37"/>
    <sheet name="38.债务分地区汇总" sheetId="262" r:id="rId38"/>
    <sheet name="39.债务十年到期" sheetId="259" r:id="rId39"/>
    <sheet name="40.还本付息情况" sheetId="260" r:id="rId40"/>
    <sheet name="41.新增债券安排情况" sheetId="261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_____________A01">#REF!</definedName>
    <definedName name="_______________A08">'[1]A01-1'!$A$5:$C$36</definedName>
    <definedName name="____1A01_">#REF!</definedName>
    <definedName name="____2A08_">'[3]A01-1'!$A$5:$C$36</definedName>
    <definedName name="____A01">#REF!</definedName>
    <definedName name="____A08">'[4]A01-1'!$A$5:$C$36</definedName>
    <definedName name="___1A01_">#REF!</definedName>
    <definedName name="___2A08_">'[1]A01-1'!$A$5:$C$36</definedName>
    <definedName name="___A01">#REF!</definedName>
    <definedName name="___A08">'[4]A01-1'!$A$5:$C$36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'[5]A01-1'!$A$5:$C$36</definedName>
    <definedName name="_4A08_">'[1]A01-1'!$A$5:$C$36</definedName>
    <definedName name="_A01">#REF!</definedName>
    <definedName name="_A08">'[1]A01-1'!$A$5:$C$36</definedName>
    <definedName name="_a8756">'[6]A01-1'!$A$5:$C$36</definedName>
    <definedName name="_qyc1234">#REF!</definedName>
    <definedName name="a">#N/A</definedName>
    <definedName name="______________A01">#REF!</definedName>
    <definedName name="________________A08">'[6]A01-1'!$A$5:$C$36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'[7]A01-1'!$A$5:$C$36</definedName>
    <definedName name="__qyc1234">#REF!</definedName>
    <definedName name="______A01">#REF!</definedName>
    <definedName name="______A08">'[7]A01-1'!$A$5:$C$36</definedName>
    <definedName name="___qyc1234">#REF!</definedName>
    <definedName name="____________A01">#REF!</definedName>
    <definedName name="____________A08">'[9]A01-1'!$A$5:$C$36</definedName>
    <definedName name="___________A01">#REF!</definedName>
    <definedName name="___________A08">'[9]A01-1'!$A$5:$C$36</definedName>
    <definedName name="__________A01">#REF!</definedName>
    <definedName name="__________A08">'[9]A01-1'!$A$5:$C$36</definedName>
    <definedName name="_________qyc1234">#REF!</definedName>
    <definedName name="________A08">'[9]A01-1'!$A$5:$C$36</definedName>
    <definedName name="________qyc1234">#REF!</definedName>
    <definedName name="_______qyc1234">#REF!</definedName>
    <definedName name="_________A08">'[8]A01-1'!$A$5:$C$36</definedName>
    <definedName name="________A01">#REF!</definedName>
    <definedName name="_______A01">#REF!</definedName>
    <definedName name="_______A08">'[10]A01-1'!$A$5:$C$36</definedName>
    <definedName name="_____qyc1234">#REF!</definedName>
    <definedName name="____qyc1234">#REF!</definedName>
    <definedName name="_________A01">#REF!</definedName>
    <definedName name="_____________A08">'[13]A01-1'!$A$5:$C$36</definedName>
    <definedName name="______qyc1234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_____________A01">#REF!</definedName>
    <definedName name="______________A08">'[14]A01-1'!$A$5:$C$36</definedName>
    <definedName name="__________qyc1234">#REF!</definedName>
    <definedName name="________________A01">#REF!</definedName>
    <definedName name="_________________A08">'[22]A01-1'!$A$5:$C$36</definedName>
    <definedName name="____________qyc1234">#REF!</definedName>
    <definedName name="_________________A01">#REF!</definedName>
    <definedName name="__________________A08">'[8]A01-1'!$A$5:$C$36</definedName>
    <definedName name="_____________qyc1234">#REF!</definedName>
    <definedName name="__________________A01">#REF!</definedName>
    <definedName name="___________________A08">'[8]A01-1'!$A$5:$C$36</definedName>
    <definedName name="______________qyc1234">#REF!</definedName>
    <definedName name="___________________A01">#REF!</definedName>
    <definedName name="____________________A08">'[8]A01-1'!$A$5:$C$36</definedName>
    <definedName name="_______________qyc1234">#REF!</definedName>
    <definedName name="____________________A01">#REF!</definedName>
    <definedName name="_____________________A08">'[30]A01-1'!$A$5:$C$36</definedName>
    <definedName name="________________qyc1234">#REF!</definedName>
    <definedName name="_______________A01" localSheetId="19">#REF!</definedName>
    <definedName name="_______________A08" localSheetId="19">'[8]A01-1'!$A$5:$C$36</definedName>
    <definedName name="____1A01_" localSheetId="19">#REF!</definedName>
    <definedName name="____2A08_" localSheetId="19">'[25]A01-1'!$A$5:$C$36</definedName>
    <definedName name="____A01" localSheetId="19">#REF!</definedName>
    <definedName name="____A08" localSheetId="19">'[29]A01-1'!$A$5:$C$36</definedName>
    <definedName name="___1A01_" localSheetId="19">#REF!</definedName>
    <definedName name="___2A08_" localSheetId="19">'[26]A01-1'!$A$5:$C$36</definedName>
    <definedName name="___A01" localSheetId="19">#REF!</definedName>
    <definedName name="___A08" localSheetId="19">'[29]A01-1'!$A$5:$C$36</definedName>
    <definedName name="__1A01_" localSheetId="19">#REF!</definedName>
    <definedName name="__2A01_" localSheetId="19">#REF!</definedName>
    <definedName name="__2A08_" localSheetId="19">'[25]A01-1'!$A$5:$C$36</definedName>
    <definedName name="__4A08_" localSheetId="19">'[27]A01-1'!$A$5:$C$36</definedName>
    <definedName name="__A01" localSheetId="19">#REF!</definedName>
    <definedName name="__A08" localSheetId="19">'[25]A01-1'!$A$5:$C$36</definedName>
    <definedName name="_1A01_" localSheetId="19">#REF!</definedName>
    <definedName name="_2A01_" localSheetId="19">#REF!</definedName>
    <definedName name="_2A08_" localSheetId="19">'[28]A01-1'!$A$5:$C$36</definedName>
    <definedName name="_4A08_" localSheetId="19">'[25]A01-1'!$A$5:$C$36</definedName>
    <definedName name="_A01" localSheetId="19">#REF!</definedName>
    <definedName name="_A08" localSheetId="19">'[25]A01-1'!$A$5:$C$36</definedName>
    <definedName name="_a8756" localSheetId="19">'[8]A01-1'!$A$5:$C$36</definedName>
    <definedName name="_qyc1234" localSheetId="19">#REF!</definedName>
    <definedName name="_____A01" localSheetId="19">#REF!</definedName>
    <definedName name="Database" localSheetId="19" hidden="1">#REF!</definedName>
    <definedName name="__qyc1234" localSheetId="19">#REF!</definedName>
    <definedName name="地区名称" localSheetId="19">#REF!</definedName>
    <definedName name="支出" localSheetId="19">#REF!</definedName>
    <definedName name="______A01" localSheetId="19">#REF!</definedName>
    <definedName name="___qyc1234" localSheetId="19">#REF!</definedName>
    <definedName name="_____________________A01">#REF!</definedName>
    <definedName name="______________________A08">'[8]A01-1'!$A$5:$C$36</definedName>
    <definedName name="_________________qyc1234">#REF!</definedName>
    <definedName name="____________A01" localSheetId="19">#REF!</definedName>
    <definedName name="___________A01" localSheetId="19">#REF!</definedName>
    <definedName name="__________A01" localSheetId="19">#REF!</definedName>
    <definedName name="_________qyc1234" localSheetId="19">#REF!</definedName>
    <definedName name="________qyc1234" localSheetId="19">#REF!</definedName>
    <definedName name="_______A01" localSheetId="19">#REF!</definedName>
    <definedName name="_______A08" localSheetId="19">'[8]A01-1'!$A$5:$C$36</definedName>
    <definedName name="_______qyc1234" localSheetId="19">#REF!</definedName>
    <definedName name="____qyc1234" localSheetId="19">#REF!</definedName>
    <definedName name="_____qyc1234" localSheetId="19">#REF!</definedName>
    <definedName name="_xlnm._FilterDatabase" localSheetId="19" hidden="1">'20.js基金省对下补助 '!$A$4:$B$11</definedName>
    <definedName name="_______________A01" localSheetId="22">#REF!</definedName>
    <definedName name="_______________A08" localSheetId="22">'[8]A01-1'!$A$5:$C$36</definedName>
    <definedName name="______________A08" localSheetId="22">'[31]A01-1'!$A$5:$C$36</definedName>
    <definedName name="_____________A01" localSheetId="22">#REF!</definedName>
    <definedName name="_____________A08" localSheetId="22">'[32]A01-1'!$A$5:$C$36</definedName>
    <definedName name="____________A01" localSheetId="22">#REF!</definedName>
    <definedName name="___________A01" localSheetId="22">#REF!</definedName>
    <definedName name="__________A01" localSheetId="22">#REF!</definedName>
    <definedName name="__________qyc1234" localSheetId="22">#REF!</definedName>
    <definedName name="_________A01" localSheetId="22">#REF!</definedName>
    <definedName name="_________qyc1234" localSheetId="22">#REF!</definedName>
    <definedName name="________A01" localSheetId="22">#REF!</definedName>
    <definedName name="________qyc1234" localSheetId="22">#REF!</definedName>
    <definedName name="_______A01" localSheetId="22">#REF!</definedName>
    <definedName name="_______A08" localSheetId="22">'[30]A01-1'!$A$5:$C$36</definedName>
    <definedName name="_______qyc1234" localSheetId="22">#REF!</definedName>
    <definedName name="______A01" localSheetId="22">#REF!</definedName>
    <definedName name="______qyc1234" localSheetId="22">#REF!</definedName>
    <definedName name="_____A01" localSheetId="22">#REF!</definedName>
    <definedName name="_____qyc1234" localSheetId="22">#REF!</definedName>
    <definedName name="____1A01_" localSheetId="22">#REF!</definedName>
    <definedName name="____2A08_" localSheetId="22">'[25]A01-1'!$A$5:$C$36</definedName>
    <definedName name="____A01" localSheetId="22">#REF!</definedName>
    <definedName name="____A08" localSheetId="22">'[33]A01-1'!$A$5:$C$36</definedName>
    <definedName name="____qyc1234" localSheetId="22">#REF!</definedName>
    <definedName name="___1A01_" localSheetId="22">#REF!</definedName>
    <definedName name="___2A08_" localSheetId="22">'[26]A01-1'!$A$5:$C$36</definedName>
    <definedName name="___A01" localSheetId="22">#REF!</definedName>
    <definedName name="___A08" localSheetId="22">'[33]A01-1'!$A$5:$C$36</definedName>
    <definedName name="___qyc1234" localSheetId="22">#REF!</definedName>
    <definedName name="__1A01_" localSheetId="22">#REF!</definedName>
    <definedName name="__2A01_" localSheetId="22">#REF!</definedName>
    <definedName name="__2A08_" localSheetId="22">'[25]A01-1'!$A$5:$C$36</definedName>
    <definedName name="__4A08_" localSheetId="22">'[27]A01-1'!$A$5:$C$36</definedName>
    <definedName name="__A01" localSheetId="22">#REF!</definedName>
    <definedName name="__A08" localSheetId="22">'[25]A01-1'!$A$5:$C$36</definedName>
    <definedName name="__qyc1234" localSheetId="22">#REF!</definedName>
    <definedName name="_1A01_" localSheetId="22">#REF!</definedName>
    <definedName name="_2A01_" localSheetId="22">#REF!</definedName>
    <definedName name="_2A08_" localSheetId="22">'[28]A01-1'!$A$5:$C$36</definedName>
    <definedName name="_4A08_" localSheetId="22">'[25]A01-1'!$A$5:$C$36</definedName>
    <definedName name="_A01" localSheetId="22">#REF!</definedName>
    <definedName name="_A08" localSheetId="22">'[25]A01-1'!$A$5:$C$36</definedName>
    <definedName name="_a8756" localSheetId="22">'[8]A01-1'!$A$5:$C$36</definedName>
    <definedName name="_qyc1234" localSheetId="22">#REF!</definedName>
    <definedName name="______________________A01">#REF!</definedName>
    <definedName name="_______________________A08">'[8]A01-1'!$A$5:$C$36</definedName>
    <definedName name="Database" localSheetId="22" hidden="1">#REF!</definedName>
    <definedName name="_xlnm.Print_Titles" localSheetId="22">'23.国资收入'!$A$2:$IV$4</definedName>
    <definedName name="__________________qyc1234">#REF!</definedName>
    <definedName name="地区名称" localSheetId="22">#REF!</definedName>
    <definedName name="分类" localSheetId="22">#REF!</definedName>
    <definedName name="市州" localSheetId="22">[23]Sheet1!$A$2:$U$2</definedName>
    <definedName name="行业" localSheetId="22">[23]Sheet1!$W$2:$W$9</definedName>
    <definedName name="形式" localSheetId="22">#REF!</definedName>
    <definedName name="性质" localSheetId="22">[24]Sheet2!$A$1:$A$4</definedName>
    <definedName name="支出" localSheetId="22">#REF!</definedName>
    <definedName name="_______________A01" localSheetId="23">#REF!</definedName>
    <definedName name="_______________A08" localSheetId="23">'[8]A01-1'!$A$5:$C$36</definedName>
    <definedName name="______________A08" localSheetId="23">'[31]A01-1'!$A$5:$C$36</definedName>
    <definedName name="_____________A01" localSheetId="23">#REF!</definedName>
    <definedName name="_____________A08" localSheetId="23">'[32]A01-1'!$A$5:$C$36</definedName>
    <definedName name="____________A01" localSheetId="23">#REF!</definedName>
    <definedName name="___________A01" localSheetId="23">#REF!</definedName>
    <definedName name="__________A01" localSheetId="23">#REF!</definedName>
    <definedName name="__________qyc1234" localSheetId="23">#REF!</definedName>
    <definedName name="_________A01" localSheetId="23">#REF!</definedName>
    <definedName name="_________qyc1234" localSheetId="23">#REF!</definedName>
    <definedName name="________A01" localSheetId="23">#REF!</definedName>
    <definedName name="________qyc1234" localSheetId="23">#REF!</definedName>
    <definedName name="_______A01" localSheetId="23">#REF!</definedName>
    <definedName name="_______A08" localSheetId="23">'[30]A01-1'!$A$5:$C$36</definedName>
    <definedName name="_______qyc1234" localSheetId="23">#REF!</definedName>
    <definedName name="______A01" localSheetId="23">#REF!</definedName>
    <definedName name="______qyc1234" localSheetId="23">#REF!</definedName>
    <definedName name="_____A01" localSheetId="23">#REF!</definedName>
    <definedName name="_____qyc1234" localSheetId="23">#REF!</definedName>
    <definedName name="____1A01_" localSheetId="23">#REF!</definedName>
    <definedName name="____2A08_" localSheetId="23">'[25]A01-1'!$A$5:$C$36</definedName>
    <definedName name="____A01" localSheetId="23">#REF!</definedName>
    <definedName name="____A08" localSheetId="23">'[33]A01-1'!$A$5:$C$36</definedName>
    <definedName name="____qyc1234" localSheetId="23">#REF!</definedName>
    <definedName name="___1A01_" localSheetId="23">#REF!</definedName>
    <definedName name="___2A08_" localSheetId="23">'[26]A01-1'!$A$5:$C$36</definedName>
    <definedName name="___A01" localSheetId="23">#REF!</definedName>
    <definedName name="___A08" localSheetId="23">'[33]A01-1'!$A$5:$C$36</definedName>
    <definedName name="___qyc1234" localSheetId="23">#REF!</definedName>
    <definedName name="__1A01_" localSheetId="23">#REF!</definedName>
    <definedName name="__2A01_" localSheetId="23">#REF!</definedName>
    <definedName name="__2A08_" localSheetId="23">'[25]A01-1'!$A$5:$C$36</definedName>
    <definedName name="__4A08_" localSheetId="23">'[27]A01-1'!$A$5:$C$36</definedName>
    <definedName name="__A01" localSheetId="23">#REF!</definedName>
    <definedName name="__A08" localSheetId="23">'[25]A01-1'!$A$5:$C$36</definedName>
    <definedName name="__qyc1234" localSheetId="23">#REF!</definedName>
    <definedName name="_1A01_" localSheetId="23">#REF!</definedName>
    <definedName name="_2A01_" localSheetId="23">#REF!</definedName>
    <definedName name="_2A08_" localSheetId="23">'[28]A01-1'!$A$5:$C$36</definedName>
    <definedName name="_4A08_" localSheetId="23">'[25]A01-1'!$A$5:$C$36</definedName>
    <definedName name="_A01" localSheetId="23">#REF!</definedName>
    <definedName name="_A08" localSheetId="23">'[25]A01-1'!$A$5:$C$36</definedName>
    <definedName name="_a8756" localSheetId="23">'[8]A01-1'!$A$5:$C$36</definedName>
    <definedName name="_qyc1234" localSheetId="23">#REF!</definedName>
    <definedName name="Database" localSheetId="23" hidden="1">#REF!</definedName>
    <definedName name="_xlnm.Print_Titles" localSheetId="23">'24.国资支出'!$A$2:$IV$4</definedName>
    <definedName name="地区名称" localSheetId="23">#REF!</definedName>
    <definedName name="分类" localSheetId="23">#REF!</definedName>
    <definedName name="市州" localSheetId="23">[23]Sheet1!$A$2:$U$2</definedName>
    <definedName name="行业" localSheetId="23">[23]Sheet1!$W$2:$W$9</definedName>
    <definedName name="形式" localSheetId="23">#REF!</definedName>
    <definedName name="性质" localSheetId="23">[24]Sheet2!$A$1:$A$4</definedName>
    <definedName name="支出" localSheetId="23">#REF!</definedName>
    <definedName name="_______________A01" localSheetId="24">#REF!</definedName>
    <definedName name="_______________A08" localSheetId="24">'[8]A01-1'!$A$5:$C$36</definedName>
    <definedName name="______________A08" localSheetId="24">'[31]A01-1'!$A$5:$C$36</definedName>
    <definedName name="_____________A01" localSheetId="24">#REF!</definedName>
    <definedName name="_____________A08" localSheetId="24">'[32]A01-1'!$A$5:$C$36</definedName>
    <definedName name="____________A01" localSheetId="24">#REF!</definedName>
    <definedName name="___________A01" localSheetId="24">#REF!</definedName>
    <definedName name="__________A01" localSheetId="24">#REF!</definedName>
    <definedName name="__________qyc1234" localSheetId="24">#REF!</definedName>
    <definedName name="_________A01" localSheetId="24">#REF!</definedName>
    <definedName name="_________qyc1234" localSheetId="24">#REF!</definedName>
    <definedName name="________A01" localSheetId="24">#REF!</definedName>
    <definedName name="________qyc1234" localSheetId="24">#REF!</definedName>
    <definedName name="_______A01" localSheetId="24">#REF!</definedName>
    <definedName name="_______A08" localSheetId="24">'[30]A01-1'!$A$5:$C$36</definedName>
    <definedName name="_______qyc1234" localSheetId="24">#REF!</definedName>
    <definedName name="______A01" localSheetId="24">#REF!</definedName>
    <definedName name="______qyc1234" localSheetId="24">#REF!</definedName>
    <definedName name="_____A01" localSheetId="24">#REF!</definedName>
    <definedName name="_____qyc1234" localSheetId="24">#REF!</definedName>
    <definedName name="____1A01_" localSheetId="24">#REF!</definedName>
    <definedName name="____2A08_" localSheetId="24">'[25]A01-1'!$A$5:$C$36</definedName>
    <definedName name="____A01" localSheetId="24">#REF!</definedName>
    <definedName name="____A08" localSheetId="24">'[33]A01-1'!$A$5:$C$36</definedName>
    <definedName name="____qyc1234" localSheetId="24">#REF!</definedName>
    <definedName name="___1A01_" localSheetId="24">#REF!</definedName>
    <definedName name="___2A08_" localSheetId="24">'[26]A01-1'!$A$5:$C$36</definedName>
    <definedName name="___A01" localSheetId="24">#REF!</definedName>
    <definedName name="___A08" localSheetId="24">'[33]A01-1'!$A$5:$C$36</definedName>
    <definedName name="___qyc1234" localSheetId="24">#REF!</definedName>
    <definedName name="__1A01_" localSheetId="24">#REF!</definedName>
    <definedName name="__2A01_" localSheetId="24">#REF!</definedName>
    <definedName name="__2A08_" localSheetId="24">'[25]A01-1'!$A$5:$C$36</definedName>
    <definedName name="__4A08_" localSheetId="24">'[27]A01-1'!$A$5:$C$36</definedName>
    <definedName name="__A01" localSheetId="24">#REF!</definedName>
    <definedName name="__A08" localSheetId="24">'[25]A01-1'!$A$5:$C$36</definedName>
    <definedName name="__qyc1234" localSheetId="24">#REF!</definedName>
    <definedName name="_1A01_" localSheetId="24">#REF!</definedName>
    <definedName name="_2A01_" localSheetId="24">#REF!</definedName>
    <definedName name="_2A08_" localSheetId="24">'[28]A01-1'!$A$5:$C$36</definedName>
    <definedName name="_4A08_" localSheetId="24">'[25]A01-1'!$A$5:$C$36</definedName>
    <definedName name="_A01" localSheetId="24">#REF!</definedName>
    <definedName name="_A08" localSheetId="24">'[25]A01-1'!$A$5:$C$36</definedName>
    <definedName name="_a8756" localSheetId="24">'[8]A01-1'!$A$5:$C$36</definedName>
    <definedName name="_qyc1234" localSheetId="24">#REF!</definedName>
    <definedName name="Database" localSheetId="24" hidden="1">#REF!</definedName>
    <definedName name="地区名称" localSheetId="24">#REF!</definedName>
    <definedName name="分类" localSheetId="24">#REF!</definedName>
    <definedName name="市州" localSheetId="24">[23]Sheet1!$A$2:$U$2</definedName>
    <definedName name="行业" localSheetId="24">[23]Sheet1!$W$2:$W$9</definedName>
    <definedName name="形式" localSheetId="24">#REF!</definedName>
    <definedName name="性质" localSheetId="24">[24]Sheet2!$A$1:$A$4</definedName>
    <definedName name="支出" localSheetId="24">#REF!</definedName>
    <definedName name="_______________A01" localSheetId="28">#REF!</definedName>
    <definedName name="_______________A08" localSheetId="28">'[34]A01-1'!$A$5:$C$36</definedName>
    <definedName name="____1A01_" localSheetId="28">#REF!</definedName>
    <definedName name="____2A08_" localSheetId="28">'[35]A01-1'!$A$5:$C$36</definedName>
    <definedName name="____A01" localSheetId="28">#REF!</definedName>
    <definedName name="____A08" localSheetId="28">'[36]A01-1'!$A$5:$C$36</definedName>
    <definedName name="___1A01_" localSheetId="28">#REF!</definedName>
    <definedName name="___2A08_" localSheetId="28">'[34]A01-1'!$A$5:$C$36</definedName>
    <definedName name="___A01" localSheetId="28">#REF!</definedName>
    <definedName name="___A08" localSheetId="28">'[36]A01-1'!$A$5:$C$36</definedName>
    <definedName name="__1A01_" localSheetId="28">#REF!</definedName>
    <definedName name="__2A01_" localSheetId="28">#REF!</definedName>
    <definedName name="__2A08_" localSheetId="28">'[34]A01-1'!$A$5:$C$36</definedName>
    <definedName name="__4A08_" localSheetId="28">'[34]A01-1'!$A$5:$C$36</definedName>
    <definedName name="__A01" localSheetId="28">#REF!</definedName>
    <definedName name="__A08" localSheetId="28">'[34]A01-1'!$A$5:$C$36</definedName>
    <definedName name="_1A01_" localSheetId="28">#REF!</definedName>
    <definedName name="_2A01_" localSheetId="28">#REF!</definedName>
    <definedName name="_2A08_" localSheetId="28">#REF!</definedName>
    <definedName name="_4A08_" localSheetId="28">'[34]A01-1'!$A$5:$C$36</definedName>
    <definedName name="_A01" localSheetId="28">#REF!</definedName>
    <definedName name="_A08" localSheetId="28">'[34]A01-1'!$A$5:$C$36</definedName>
    <definedName name="_qyc1234" localSheetId="28">#REF!</definedName>
    <definedName name="_______________________A01">#REF!</definedName>
    <definedName name="Database" localSheetId="28" hidden="1">#REF!</definedName>
    <definedName name="_xlnm.Print_Area" localSheetId="28">'29.本地区社保基金收入决算'!$A$1:$E$46</definedName>
    <definedName name="_xlnm.Print_Titles" localSheetId="28">'29.本地区社保基金收入决算'!$1:$4</definedName>
    <definedName name="___________________qyc1234">#REF!</definedName>
    <definedName name="地区名称" localSheetId="28">#REF!</definedName>
    <definedName name="支出" localSheetId="28">#REF!</definedName>
    <definedName name="_xlnm._FilterDatabase" localSheetId="28" hidden="1">'29.本地区社保基金收入决算'!$A$4:$HT$46</definedName>
    <definedName name="_______________A01" localSheetId="29">#REF!</definedName>
    <definedName name="_______________A08" localSheetId="29">'[34]A01-1'!$A$5:$C$36</definedName>
    <definedName name="____1A01_" localSheetId="29">#REF!</definedName>
    <definedName name="____2A08_" localSheetId="29">'[35]A01-1'!$A$5:$C$36</definedName>
    <definedName name="____A01" localSheetId="29">#REF!</definedName>
    <definedName name="____A08" localSheetId="29">'[36]A01-1'!$A$5:$C$36</definedName>
    <definedName name="___1A01_" localSheetId="29">#REF!</definedName>
    <definedName name="___2A08_" localSheetId="29">'[34]A01-1'!$A$5:$C$36</definedName>
    <definedName name="___A01" localSheetId="29">#REF!</definedName>
    <definedName name="___A08" localSheetId="29">'[36]A01-1'!$A$5:$C$36</definedName>
    <definedName name="__1A01_" localSheetId="29">#REF!</definedName>
    <definedName name="__2A01_" localSheetId="29">#REF!</definedName>
    <definedName name="__2A08_" localSheetId="29">'[34]A01-1'!$A$5:$C$36</definedName>
    <definedName name="__4A08_" localSheetId="29">'[34]A01-1'!$A$5:$C$36</definedName>
    <definedName name="__A01" localSheetId="29">#REF!</definedName>
    <definedName name="__A08" localSheetId="29">'[34]A01-1'!$A$5:$C$36</definedName>
    <definedName name="_1A01_" localSheetId="29">#REF!</definedName>
    <definedName name="_2A01_" localSheetId="29">#REF!</definedName>
    <definedName name="_2A08_" localSheetId="29">#REF!</definedName>
    <definedName name="_4A08_" localSheetId="29">'[34]A01-1'!$A$5:$C$36</definedName>
    <definedName name="_A01" localSheetId="29">#REF!</definedName>
    <definedName name="_A08" localSheetId="29">'[34]A01-1'!$A$5:$C$36</definedName>
    <definedName name="_qyc1234" localSheetId="29">#REF!</definedName>
    <definedName name="Database" localSheetId="29" hidden="1">#REF!</definedName>
    <definedName name="_xlnm.Print_Area" localSheetId="29">'30.本地区社保基金支出决算'!$A$1:$E$43</definedName>
    <definedName name="_xlnm.Print_Titles" localSheetId="29">'30.本地区社保基金支出决算'!$1:$4</definedName>
    <definedName name="地区名称" localSheetId="29">#REF!</definedName>
    <definedName name="支出" localSheetId="29">#REF!</definedName>
    <definedName name="_______________A01" localSheetId="30">#REF!</definedName>
    <definedName name="_______________A08" localSheetId="30">'[34]A01-1'!$A$5:$C$36</definedName>
    <definedName name="____1A01_" localSheetId="30">#REF!</definedName>
    <definedName name="____2A08_" localSheetId="30">'[35]A01-1'!$A$5:$C$36</definedName>
    <definedName name="____A01" localSheetId="30">#REF!</definedName>
    <definedName name="____A08" localSheetId="30">'[36]A01-1'!$A$5:$C$36</definedName>
    <definedName name="___1A01_" localSheetId="30">#REF!</definedName>
    <definedName name="___2A08_" localSheetId="30">'[34]A01-1'!$A$5:$C$36</definedName>
    <definedName name="___A01" localSheetId="30">#REF!</definedName>
    <definedName name="___A08" localSheetId="30">'[36]A01-1'!$A$5:$C$36</definedName>
    <definedName name="__1A01_" localSheetId="30">#REF!</definedName>
    <definedName name="__2A01_" localSheetId="30">#REF!</definedName>
    <definedName name="__2A08_" localSheetId="30">'[34]A01-1'!$A$5:$C$36</definedName>
    <definedName name="__4A08_" localSheetId="30">'[34]A01-1'!$A$5:$C$36</definedName>
    <definedName name="__A01" localSheetId="30">#REF!</definedName>
    <definedName name="__A08" localSheetId="30">'[34]A01-1'!$A$5:$C$36</definedName>
    <definedName name="_1A01_" localSheetId="30">#REF!</definedName>
    <definedName name="_2A01_" localSheetId="30">#REF!</definedName>
    <definedName name="_2A08_" localSheetId="30">#REF!</definedName>
    <definedName name="_4A08_" localSheetId="30">'[34]A01-1'!$A$5:$C$36</definedName>
    <definedName name="_A01" localSheetId="30">#REF!</definedName>
    <definedName name="_A08" localSheetId="30">'[34]A01-1'!$A$5:$C$36</definedName>
    <definedName name="_qyc1234" localSheetId="30">#REF!</definedName>
    <definedName name="Database" localSheetId="30" hidden="1">#REF!</definedName>
    <definedName name="_xlnm.Print_Area" localSheetId="30">'31.本地区社保基金平衡表'!$A$1:$D$46</definedName>
    <definedName name="地区名称" localSheetId="30">#REF!</definedName>
    <definedName name="支出" localSheetId="30">#REF!</definedName>
    <definedName name="_xlnm.Print_Area" localSheetId="19">'20.js基金省对下补助 '!$A$1:$B$19</definedName>
    <definedName name="_xlnm.Print_Area" localSheetId="23">'24.国资支出'!$A$1:$E$22</definedName>
    <definedName name="_xlnm.Print_Area" localSheetId="24">'25.国资全县平衡'!$A$1:$D$11</definedName>
    <definedName name="_xlnm.Print_Titles" localSheetId="30">'31.本地区社保基金平衡表'!$1:$4</definedName>
    <definedName name="_______________A01" localSheetId="0">#REF!</definedName>
    <definedName name="____1A01_" localSheetId="0">#REF!</definedName>
    <definedName name="____A01" localSheetId="0">#REF!</definedName>
    <definedName name="___1A01_" localSheetId="0">#REF!</definedName>
    <definedName name="___A01" localSheetId="0">#REF!</definedName>
    <definedName name="__1A01_" localSheetId="0">#REF!</definedName>
    <definedName name="__2A01_" localSheetId="0">#REF!</definedName>
    <definedName name="__A01" localSheetId="0">#REF!</definedName>
    <definedName name="_1A01_" localSheetId="0">#REF!</definedName>
    <definedName name="_2A01_" localSheetId="0">#REF!</definedName>
    <definedName name="_A01" localSheetId="0">#REF!</definedName>
    <definedName name="_qyc1234" localSheetId="0">#REF!</definedName>
    <definedName name="______________A01" localSheetId="0">#REF!</definedName>
    <definedName name="Database" localSheetId="0" hidden="1">#REF!</definedName>
    <definedName name="_xlnm.Print_Area" localSheetId="0">'1JS 一般公共预算收入'!$A$1:$F$32</definedName>
    <definedName name="___________qyc1234" localSheetId="0">#REF!</definedName>
    <definedName name="地区名称" localSheetId="0">#REF!</definedName>
    <definedName name="支出" localSheetId="0">#REF!</definedName>
    <definedName name="_____A01" localSheetId="0">#REF!</definedName>
    <definedName name="__qyc1234" localSheetId="0">#REF!</definedName>
    <definedName name="______A01" localSheetId="0">#REF!</definedName>
    <definedName name="___qyc1234" localSheetId="0">#REF!</definedName>
    <definedName name="____________A01" localSheetId="0">#REF!</definedName>
    <definedName name="___________A01" localSheetId="0">#REF!</definedName>
    <definedName name="__________A01" localSheetId="0">#REF!</definedName>
    <definedName name="_________qyc1234" localSheetId="0">#REF!</definedName>
    <definedName name="________qyc1234" localSheetId="0">#REF!</definedName>
    <definedName name="_______qyc1234" localSheetId="0">#REF!</definedName>
    <definedName name="________A01" localSheetId="0">#REF!</definedName>
    <definedName name="_______A01" localSheetId="0">#REF!</definedName>
    <definedName name="_____qyc1234" localSheetId="0">#REF!</definedName>
    <definedName name="____qyc1234" localSheetId="0">#REF!</definedName>
    <definedName name="_________A01" localSheetId="0">#REF!</definedName>
    <definedName name="______qyc1234" localSheetId="0">#REF!</definedName>
    <definedName name="分类" localSheetId="0">#REF!</definedName>
    <definedName name="形式" localSheetId="0">#REF!</definedName>
    <definedName name="_____________A01" localSheetId="0">#REF!</definedName>
    <definedName name="__________qyc1234" localSheetId="0">#REF!</definedName>
    <definedName name="________________A01" localSheetId="0">#REF!</definedName>
    <definedName name="____________qyc1234" localSheetId="0">#REF!</definedName>
    <definedName name="_________________A01" localSheetId="0">#REF!</definedName>
    <definedName name="_____________qyc1234" localSheetId="0">#REF!</definedName>
    <definedName name="__________________A01" localSheetId="0">#REF!</definedName>
    <definedName name="______________qyc1234" localSheetId="0">#REF!</definedName>
    <definedName name="___________________A01" localSheetId="0">#REF!</definedName>
    <definedName name="_______________qyc1234" localSheetId="0">#REF!</definedName>
    <definedName name="____________________A01" localSheetId="0">#REF!</definedName>
    <definedName name="________________qyc1234" localSheetId="0">#REF!</definedName>
    <definedName name="_____________________A01" localSheetId="0">#REF!</definedName>
    <definedName name="_________________qyc1234" localSheetId="0">#REF!</definedName>
    <definedName name="______________________A01" localSheetId="0">#REF!</definedName>
    <definedName name="__________________qyc1234" localSheetId="0">#REF!</definedName>
    <definedName name="_______________________A01" localSheetId="0">#REF!</definedName>
    <definedName name="___________________qyc1234" localSheetId="0">#REF!</definedName>
    <definedName name="_______________A01" localSheetId="1">#REF!</definedName>
    <definedName name="____1A01_" localSheetId="1">#REF!</definedName>
    <definedName name="____A01" localSheetId="1">#REF!</definedName>
    <definedName name="___1A01_" localSheetId="1">#REF!</definedName>
    <definedName name="___A01" localSheetId="1">#REF!</definedName>
    <definedName name="___A08" localSheetId="1">'[2]A01-1'!$A$5:$C$36</definedName>
    <definedName name="__1A01_" localSheetId="1">#REF!</definedName>
    <definedName name="__2A01_" localSheetId="1">#REF!</definedName>
    <definedName name="__A01" localSheetId="1">#REF!</definedName>
    <definedName name="_1A01_" localSheetId="1">#REF!</definedName>
    <definedName name="_2A01_" localSheetId="1">#REF!</definedName>
    <definedName name="_A01" localSheetId="1">#REF!</definedName>
    <definedName name="_qyc1234" localSheetId="1">#REF!</definedName>
    <definedName name="______________A01" localSheetId="1">#REF!</definedName>
    <definedName name="Database" localSheetId="1" hidden="1">#REF!</definedName>
    <definedName name="_xlnm.Print_Area" localSheetId="1">'2JS一般公共预算支出'!$A$1:$F$31</definedName>
    <definedName name="___________qyc1234" localSheetId="1">#REF!</definedName>
    <definedName name="地区名称" localSheetId="1">#REF!</definedName>
    <definedName name="支出" localSheetId="1">#REF!</definedName>
    <definedName name="_____A01" localSheetId="1">#REF!</definedName>
    <definedName name="__qyc1234" localSheetId="1">#REF!</definedName>
    <definedName name="______A01" localSheetId="1">#REF!</definedName>
    <definedName name="___qyc1234" localSheetId="1">#REF!</definedName>
    <definedName name="____________A01" localSheetId="1">#REF!</definedName>
    <definedName name="___________A01" localSheetId="1">#REF!</definedName>
    <definedName name="__________A01" localSheetId="1">#REF!</definedName>
    <definedName name="_________qyc1234" localSheetId="1">#REF!</definedName>
    <definedName name="________qyc1234" localSheetId="1">#REF!</definedName>
    <definedName name="_______qyc1234" localSheetId="1">#REF!</definedName>
    <definedName name="________A01" localSheetId="1">#REF!</definedName>
    <definedName name="_______A01" localSheetId="1">#REF!</definedName>
    <definedName name="_____qyc1234" localSheetId="1">#REF!</definedName>
    <definedName name="____qyc1234" localSheetId="1">#REF!</definedName>
    <definedName name="_________A01" localSheetId="1">#REF!</definedName>
    <definedName name="______qyc1234" localSheetId="1">#REF!</definedName>
    <definedName name="分类" localSheetId="1">#REF!</definedName>
    <definedName name="形式" localSheetId="1">#REF!</definedName>
    <definedName name="_____________A01" localSheetId="1">#REF!</definedName>
    <definedName name="__________qyc1234" localSheetId="1">#REF!</definedName>
    <definedName name="________________A01" localSheetId="1">#REF!</definedName>
    <definedName name="____________qyc1234" localSheetId="1">#REF!</definedName>
    <definedName name="_________________A01" localSheetId="1">#REF!</definedName>
    <definedName name="_____________qyc1234" localSheetId="1">#REF!</definedName>
    <definedName name="__________________A01" localSheetId="1">#REF!</definedName>
    <definedName name="______________qyc1234" localSheetId="1">#REF!</definedName>
    <definedName name="___________________A01" localSheetId="1">#REF!</definedName>
    <definedName name="_______________qyc1234" localSheetId="1">#REF!</definedName>
    <definedName name="____________________A01" localSheetId="1">#REF!</definedName>
    <definedName name="________________qyc1234" localSheetId="1">#REF!</definedName>
    <definedName name="_____________________A01" localSheetId="1">#REF!</definedName>
    <definedName name="_________________qyc1234" localSheetId="1">#REF!</definedName>
    <definedName name="______________________A01" localSheetId="1">#REF!</definedName>
    <definedName name="__________________qyc1234" localSheetId="1">#REF!</definedName>
    <definedName name="_______________________A01" localSheetId="1">#REF!</definedName>
    <definedName name="___________________qyc1234" localSheetId="1">#REF!</definedName>
    <definedName name="_______________A01" localSheetId="2">#REF!</definedName>
    <definedName name="____1A01_" localSheetId="2">#REF!</definedName>
    <definedName name="____A01" localSheetId="2">#REF!</definedName>
    <definedName name="___1A01_" localSheetId="2">#REF!</definedName>
    <definedName name="___A01" localSheetId="2">#REF!</definedName>
    <definedName name="__1A01_" localSheetId="2">#REF!</definedName>
    <definedName name="__2A01_" localSheetId="2">#REF!</definedName>
    <definedName name="__A01" localSheetId="2">#REF!</definedName>
    <definedName name="_1A01_" localSheetId="2">#REF!</definedName>
    <definedName name="_2A01_" localSheetId="2">#REF!</definedName>
    <definedName name="_A01" localSheetId="2">#REF!</definedName>
    <definedName name="_qyc1234" localSheetId="2">#REF!</definedName>
    <definedName name="______________A01" localSheetId="2">#REF!</definedName>
    <definedName name="Database" localSheetId="2" hidden="1">#REF!</definedName>
    <definedName name="_xlnm.Print_Area" localSheetId="2">'3JS一般公共预算平衡'!$A$1:$D$32</definedName>
    <definedName name="_xlnm.Print_Titles" localSheetId="2">'3JS一般公共预算平衡'!$1:$3</definedName>
    <definedName name="___________qyc1234" localSheetId="2">#REF!</definedName>
    <definedName name="地区名称" localSheetId="2">#REF!</definedName>
    <definedName name="支出" localSheetId="2">#REF!</definedName>
    <definedName name="_____A01" localSheetId="2">#REF!</definedName>
    <definedName name="__qyc1234" localSheetId="2">#REF!</definedName>
    <definedName name="______A01" localSheetId="2">#REF!</definedName>
    <definedName name="___qyc1234" localSheetId="2">#REF!</definedName>
    <definedName name="____________A01" localSheetId="2">#REF!</definedName>
    <definedName name="___________A01" localSheetId="2">#REF!</definedName>
    <definedName name="__________A01" localSheetId="2">#REF!</definedName>
    <definedName name="_________qyc1234" localSheetId="2">#REF!</definedName>
    <definedName name="________qyc1234" localSheetId="2">#REF!</definedName>
    <definedName name="_______qyc1234" localSheetId="2">#REF!</definedName>
    <definedName name="________A01" localSheetId="2">#REF!</definedName>
    <definedName name="_______A01" localSheetId="2">#REF!</definedName>
    <definedName name="_____qyc1234" localSheetId="2">#REF!</definedName>
    <definedName name="____qyc1234" localSheetId="2">#REF!</definedName>
    <definedName name="_________A01" localSheetId="2">#REF!</definedName>
    <definedName name="______qyc1234" localSheetId="2">#REF!</definedName>
    <definedName name="分类" localSheetId="2">#REF!</definedName>
    <definedName name="形式" localSheetId="2">#REF!</definedName>
    <definedName name="_____________A01" localSheetId="2">#REF!</definedName>
    <definedName name="__________qyc1234" localSheetId="2">#REF!</definedName>
    <definedName name="________________A01" localSheetId="2">#REF!</definedName>
    <definedName name="____________qyc1234" localSheetId="2">#REF!</definedName>
    <definedName name="_________________A01" localSheetId="2">#REF!</definedName>
    <definedName name="_____________qyc1234" localSheetId="2">#REF!</definedName>
    <definedName name="__________________A01" localSheetId="2">#REF!</definedName>
    <definedName name="______________qyc1234" localSheetId="2">#REF!</definedName>
    <definedName name="___________________A01" localSheetId="2">#REF!</definedName>
    <definedName name="_______________qyc1234" localSheetId="2">#REF!</definedName>
    <definedName name="____________________A01" localSheetId="2">#REF!</definedName>
    <definedName name="________________qyc1234" localSheetId="2">#REF!</definedName>
    <definedName name="_____________________A01" localSheetId="2">#REF!</definedName>
    <definedName name="_________________qyc1234" localSheetId="2">#REF!</definedName>
    <definedName name="______________________A01" localSheetId="2">#REF!</definedName>
    <definedName name="__________________qyc1234" localSheetId="2">#REF!</definedName>
    <definedName name="_______________________A01" localSheetId="2">#REF!</definedName>
    <definedName name="___________________qyc1234" localSheetId="2">#REF!</definedName>
    <definedName name="_______________A01" localSheetId="13">#REF!</definedName>
    <definedName name="_______________A08" localSheetId="13">'[15]A01-1'!$A$5:$C$36</definedName>
    <definedName name="____1A01_" localSheetId="13">#REF!</definedName>
    <definedName name="____2A08_" localSheetId="13">'[17]A01-1'!$A$5:$C$36</definedName>
    <definedName name="____A01" localSheetId="13">#REF!</definedName>
    <definedName name="____A08" localSheetId="13">'[18]A01-1'!$A$5:$C$36</definedName>
    <definedName name="___1A01_" localSheetId="13">#REF!</definedName>
    <definedName name="___2A08_" localSheetId="13">'[15]A01-1'!$A$5:$C$36</definedName>
    <definedName name="___A01" localSheetId="13">#REF!</definedName>
    <definedName name="___A08" localSheetId="13">'[18]A01-1'!$A$5:$C$36</definedName>
    <definedName name="__1A01_" localSheetId="13">#REF!</definedName>
    <definedName name="__2A01_" localSheetId="13">#REF!</definedName>
    <definedName name="__2A08_" localSheetId="13">'[15]A01-1'!$A$5:$C$36</definedName>
    <definedName name="__4A08_" localSheetId="13">'[15]A01-1'!$A$5:$C$36</definedName>
    <definedName name="__A01" localSheetId="13">#REF!</definedName>
    <definedName name="__A08" localSheetId="13">'[15]A01-1'!$A$5:$C$36</definedName>
    <definedName name="_1A01_" localSheetId="13">#REF!</definedName>
    <definedName name="_2A01_" localSheetId="13">#REF!</definedName>
    <definedName name="_2A08_" localSheetId="13">'[19]A01-1'!$A$5:$C$36</definedName>
    <definedName name="_4A08_" localSheetId="13">'[15]A01-1'!$A$5:$C$36</definedName>
    <definedName name="_A01" localSheetId="13">#REF!</definedName>
    <definedName name="_A08" localSheetId="13">'[15]A01-1'!$A$5:$C$36</definedName>
    <definedName name="_a8756" localSheetId="13">'[20]A01-1'!$A$5:$C$36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xlnm.Print_Area" localSheetId="13">'14 js基金收入'!$A$1:$F$22</definedName>
    <definedName name="_xlnm.Print_Titles" localSheetId="13">'14 js基金收入'!$1:$4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____A08" localSheetId="13">'[21]A01-1'!$A$5:$C$36</definedName>
    <definedName name="__________qyc1234" localSheetId="13">#REF!</definedName>
    <definedName name="_________________A01" localSheetId="13">#REF!</definedName>
    <definedName name="__________________A08" localSheetId="13">'[20]A01-1'!$A$5:$C$36</definedName>
    <definedName name="_____________qyc1234" localSheetId="13">#REF!</definedName>
    <definedName name="_xlnm._FilterDatabase" localSheetId="13" hidden="1">'14 js基金收入'!$A$4:$F$20</definedName>
    <definedName name="________________A01" localSheetId="13">#REF!</definedName>
    <definedName name="____________qyc1234" localSheetId="13">#REF!</definedName>
    <definedName name="__________________A01" localSheetId="13">#REF!</definedName>
    <definedName name="______________qyc1234" localSheetId="13">#REF!</definedName>
    <definedName name="___________________A01" localSheetId="13">#REF!</definedName>
    <definedName name="_______________qyc1234" localSheetId="13">#REF!</definedName>
    <definedName name="____________________A01" localSheetId="13">#REF!</definedName>
    <definedName name="________________qyc1234" localSheetId="13">#REF!</definedName>
    <definedName name="_____________________A01" localSheetId="13">#REF!</definedName>
    <definedName name="_________________qyc1234" localSheetId="13">#REF!</definedName>
    <definedName name="______________________A01" localSheetId="13">#REF!</definedName>
    <definedName name="__________________qyc1234" localSheetId="13">#REF!</definedName>
    <definedName name="_______________________A01" localSheetId="13">#REF!</definedName>
    <definedName name="___________________qyc1234" localSheetId="13">#REF!</definedName>
    <definedName name="_______________A01" localSheetId="14">#REF!</definedName>
    <definedName name="_______________A08" localSheetId="14">'[15]A01-1'!$A$5:$C$36</definedName>
    <definedName name="____1A01_" localSheetId="14">#REF!</definedName>
    <definedName name="____2A08_" localSheetId="14">'[17]A01-1'!$A$5:$C$36</definedName>
    <definedName name="____A01" localSheetId="14">#REF!</definedName>
    <definedName name="____A08" localSheetId="14">'[18]A01-1'!$A$5:$C$36</definedName>
    <definedName name="___1A01_" localSheetId="14">#REF!</definedName>
    <definedName name="___2A08_" localSheetId="14">'[15]A01-1'!$A$5:$C$36</definedName>
    <definedName name="___A01" localSheetId="14">#REF!</definedName>
    <definedName name="___A08" localSheetId="14">'[18]A01-1'!$A$5:$C$36</definedName>
    <definedName name="__1A01_" localSheetId="14">#REF!</definedName>
    <definedName name="__2A01_" localSheetId="14">#REF!</definedName>
    <definedName name="__2A08_" localSheetId="14">'[15]A01-1'!$A$5:$C$36</definedName>
    <definedName name="__4A08_" localSheetId="14">'[15]A01-1'!$A$5:$C$36</definedName>
    <definedName name="__A01" localSheetId="14">#REF!</definedName>
    <definedName name="__A08" localSheetId="14">'[15]A01-1'!$A$5:$C$36</definedName>
    <definedName name="_1A01_" localSheetId="14">#REF!</definedName>
    <definedName name="_2A01_" localSheetId="14">#REF!</definedName>
    <definedName name="_2A08_" localSheetId="14">'[19]A01-1'!$A$5:$C$36</definedName>
    <definedName name="_4A08_" localSheetId="14">'[15]A01-1'!$A$5:$C$36</definedName>
    <definedName name="_A01" localSheetId="14">#REF!</definedName>
    <definedName name="_A08" localSheetId="14">'[15]A01-1'!$A$5:$C$36</definedName>
    <definedName name="_a8756" localSheetId="14">'[20]A01-1'!$A$5:$C$36</definedName>
    <definedName name="_qyc1234" localSheetId="14">#REF!</definedName>
    <definedName name="______________A01" localSheetId="14">#REF!</definedName>
    <definedName name="Database" localSheetId="14" hidden="1">#REF!</definedName>
    <definedName name="_xlnm.Print_Area" localSheetId="14">'15.js基金支出'!$A$1:$F$42</definedName>
    <definedName name="_xlnm.Print_Titles" localSheetId="14">'15.js基金支出'!$1:$4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qyc1234" localSheetId="14">#REF!</definedName>
    <definedName name="______A01" localSheetId="14">#REF!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____A08" localSheetId="14">'[21]A01-1'!$A$5:$C$36</definedName>
    <definedName name="__________qyc1234" localSheetId="14">#REF!</definedName>
    <definedName name="__________________A01" localSheetId="14">#REF!</definedName>
    <definedName name="___________________A08" localSheetId="14">'[20]A01-1'!$A$5:$C$36</definedName>
    <definedName name="______________qyc1234" localSheetId="14">#REF!</definedName>
    <definedName name="_xlnm._FilterDatabase" localSheetId="14" hidden="1">'15.js基金支出'!$A$4:$F$16</definedName>
    <definedName name="________________A01" localSheetId="14">#REF!</definedName>
    <definedName name="____________qyc1234" localSheetId="14">#REF!</definedName>
    <definedName name="_________________A01" localSheetId="14">#REF!</definedName>
    <definedName name="_____________qyc1234" localSheetId="14">#REF!</definedName>
    <definedName name="___________________A01" localSheetId="14">#REF!</definedName>
    <definedName name="_______________qyc1234" localSheetId="14">#REF!</definedName>
    <definedName name="____________________A01" localSheetId="14">#REF!</definedName>
    <definedName name="________________qyc1234" localSheetId="14">#REF!</definedName>
    <definedName name="_____________________A01" localSheetId="14">#REF!</definedName>
    <definedName name="_________________qyc1234" localSheetId="14">#REF!</definedName>
    <definedName name="______________________A01" localSheetId="14">#REF!</definedName>
    <definedName name="__________________qyc1234" localSheetId="14">#REF!</definedName>
    <definedName name="_______________________A01" localSheetId="14">#REF!</definedName>
    <definedName name="___________________qyc1234" localSheetId="14">#REF!</definedName>
    <definedName name="_______________A01" localSheetId="15">#REF!</definedName>
    <definedName name="_______________A08" localSheetId="15">'[15]A01-1'!$A$5:$C$36</definedName>
    <definedName name="____1A01_" localSheetId="15">#REF!</definedName>
    <definedName name="____2A08_" localSheetId="15">'[17]A01-1'!$A$5:$C$36</definedName>
    <definedName name="____A01" localSheetId="15">#REF!</definedName>
    <definedName name="____A08" localSheetId="15">'[18]A01-1'!$A$5:$C$36</definedName>
    <definedName name="___1A01_" localSheetId="15">#REF!</definedName>
    <definedName name="___2A08_" localSheetId="15">'[15]A01-1'!$A$5:$C$36</definedName>
    <definedName name="___A01" localSheetId="15">#REF!</definedName>
    <definedName name="___A08" localSheetId="15">'[18]A01-1'!$A$5:$C$36</definedName>
    <definedName name="__1A01_" localSheetId="15">#REF!</definedName>
    <definedName name="__2A01_" localSheetId="15">#REF!</definedName>
    <definedName name="__2A08_" localSheetId="15">'[15]A01-1'!$A$5:$C$36</definedName>
    <definedName name="__4A08_" localSheetId="15">'[15]A01-1'!$A$5:$C$36</definedName>
    <definedName name="__A01" localSheetId="15">#REF!</definedName>
    <definedName name="__A08" localSheetId="15">'[15]A01-1'!$A$5:$C$36</definedName>
    <definedName name="_1A01_" localSheetId="15">#REF!</definedName>
    <definedName name="_2A01_" localSheetId="15">#REF!</definedName>
    <definedName name="_2A08_" localSheetId="15">'[19]A01-1'!$A$5:$C$36</definedName>
    <definedName name="_4A08_" localSheetId="15">'[15]A01-1'!$A$5:$C$36</definedName>
    <definedName name="_A01" localSheetId="15">#REF!</definedName>
    <definedName name="_A08" localSheetId="15">'[15]A01-1'!$A$5:$C$36</definedName>
    <definedName name="_a8756" localSheetId="15">'[20]A01-1'!$A$5:$C$36</definedName>
    <definedName name="_qyc1234" localSheetId="15">#REF!</definedName>
    <definedName name="______________A01" localSheetId="15">#REF!</definedName>
    <definedName name="Database" localSheetId="15" hidden="1">#REF!</definedName>
    <definedName name="_xlnm.Print_Area" localSheetId="15">'16.js基金平衡'!$A$1:$D$16</definedName>
    <definedName name="___________qyc1234" localSheetId="15">#REF!</definedName>
    <definedName name="地区名称" localSheetId="15">#REF!</definedName>
    <definedName name="支出" localSheetId="15">#REF!</definedName>
    <definedName name="_____A01" localSheetId="15">#REF!</definedName>
    <definedName name="__qyc1234" localSheetId="15">#REF!</definedName>
    <definedName name="______A01" localSheetId="15">#REF!</definedName>
    <definedName name="___qyc1234" localSheetId="15">#REF!</definedName>
    <definedName name="____________A01" localSheetId="15">#REF!</definedName>
    <definedName name="___________A01" localSheetId="15">#REF!</definedName>
    <definedName name="___________A08" localSheetId="15">'[16]A01-1'!$A$5:$C$36</definedName>
    <definedName name="__________A01" localSheetId="15">#REF!</definedName>
    <definedName name="_________qyc1234" localSheetId="15">#REF!</definedName>
    <definedName name="________qyc1234" localSheetId="15">#REF!</definedName>
    <definedName name="_______qyc1234" localSheetId="15">#REF!</definedName>
    <definedName name="________A01" localSheetId="15">#REF!</definedName>
    <definedName name="_______A01" localSheetId="15">#REF!</definedName>
    <definedName name="_____qyc1234" localSheetId="15">#REF!</definedName>
    <definedName name="____qyc1234" localSheetId="15">#REF!</definedName>
    <definedName name="_________A01" localSheetId="15">#REF!</definedName>
    <definedName name="______qyc1234" localSheetId="15">#REF!</definedName>
    <definedName name="分类" localSheetId="15">#REF!</definedName>
    <definedName name="形式" localSheetId="15">#REF!</definedName>
    <definedName name="_____________A01" localSheetId="15">#REF!</definedName>
    <definedName name="______________A08" localSheetId="15">'[21]A01-1'!$A$5:$C$36</definedName>
    <definedName name="__________qyc1234" localSheetId="15">#REF!</definedName>
    <definedName name="___________________A01" localSheetId="15">#REF!</definedName>
    <definedName name="____________________A08" localSheetId="15">'[20]A01-1'!$A$5:$C$36</definedName>
    <definedName name="_______________qyc1234" localSheetId="15">#REF!</definedName>
    <definedName name="________________A01" localSheetId="15">#REF!</definedName>
    <definedName name="____________qyc1234" localSheetId="15">#REF!</definedName>
    <definedName name="_________________A01" localSheetId="15">#REF!</definedName>
    <definedName name="_____________qyc1234" localSheetId="15">#REF!</definedName>
    <definedName name="__________________A01" localSheetId="15">#REF!</definedName>
    <definedName name="______________qyc1234" localSheetId="15">#REF!</definedName>
    <definedName name="____________________A01" localSheetId="15">#REF!</definedName>
    <definedName name="________________qyc1234" localSheetId="15">#REF!</definedName>
    <definedName name="_____________________A01" localSheetId="15">#REF!</definedName>
    <definedName name="_________________qyc1234" localSheetId="15">#REF!</definedName>
    <definedName name="______________________A01" localSheetId="15">#REF!</definedName>
    <definedName name="__________________qyc1234" localSheetId="15">#REF!</definedName>
    <definedName name="_______________________A01" localSheetId="15">#REF!</definedName>
    <definedName name="___________________qyc1234" localSheetId="15">#REF!</definedName>
    <definedName name="_______________A01" localSheetId="16">#REF!</definedName>
    <definedName name="_______________A08" localSheetId="16">'[15]A01-1'!$A$5:$C$36</definedName>
    <definedName name="____1A01_" localSheetId="16">#REF!</definedName>
    <definedName name="____2A08_" localSheetId="16">'[17]A01-1'!$A$5:$C$36</definedName>
    <definedName name="____A01" localSheetId="16">#REF!</definedName>
    <definedName name="____A08" localSheetId="16">'[18]A01-1'!$A$5:$C$36</definedName>
    <definedName name="___1A01_" localSheetId="16">#REF!</definedName>
    <definedName name="___2A08_" localSheetId="16">'[15]A01-1'!$A$5:$C$36</definedName>
    <definedName name="___A01" localSheetId="16">#REF!</definedName>
    <definedName name="___A08" localSheetId="16">'[18]A01-1'!$A$5:$C$36</definedName>
    <definedName name="__1A01_" localSheetId="16">#REF!</definedName>
    <definedName name="__2A01_" localSheetId="16">#REF!</definedName>
    <definedName name="__2A08_" localSheetId="16">'[15]A01-1'!$A$5:$C$36</definedName>
    <definedName name="__4A08_" localSheetId="16">'[15]A01-1'!$A$5:$C$36</definedName>
    <definedName name="__A01" localSheetId="16">#REF!</definedName>
    <definedName name="__A08" localSheetId="16">'[15]A01-1'!$A$5:$C$36</definedName>
    <definedName name="_1A01_" localSheetId="16">#REF!</definedName>
    <definedName name="_2A01_" localSheetId="16">#REF!</definedName>
    <definedName name="_2A08_" localSheetId="16">'[19]A01-1'!$A$5:$C$36</definedName>
    <definedName name="_4A08_" localSheetId="16">'[15]A01-1'!$A$5:$C$36</definedName>
    <definedName name="_A01" localSheetId="16">#REF!</definedName>
    <definedName name="_A08" localSheetId="16">'[15]A01-1'!$A$5:$C$36</definedName>
    <definedName name="_a8756" localSheetId="16">'[20]A01-1'!$A$5:$C$36</definedName>
    <definedName name="_qyc1234" localSheetId="16">#REF!</definedName>
    <definedName name="______________A01" localSheetId="16">#REF!</definedName>
    <definedName name="Database" localSheetId="16" hidden="1">#REF!</definedName>
    <definedName name="_xlnm.Print_Area" localSheetId="16">'17.js县级基金收入'!$A$1:$F$24</definedName>
    <definedName name="_xlnm.Print_Titles" localSheetId="16">'17.js县级基金收入'!$1:$4</definedName>
    <definedName name="___________qyc1234" localSheetId="16">#REF!</definedName>
    <definedName name="地区名称" localSheetId="16">#REF!</definedName>
    <definedName name="支出" localSheetId="16">#REF!</definedName>
    <definedName name="_____A01" localSheetId="16">#REF!</definedName>
    <definedName name="__qyc1234" localSheetId="16">#REF!</definedName>
    <definedName name="______A01" localSheetId="16">#REF!</definedName>
    <definedName name="___qyc1234" localSheetId="16">#REF!</definedName>
    <definedName name="____________A01" localSheetId="16">#REF!</definedName>
    <definedName name="___________A01" localSheetId="16">#REF!</definedName>
    <definedName name="__________A01" localSheetId="16">#REF!</definedName>
    <definedName name="_________qyc1234" localSheetId="16">#REF!</definedName>
    <definedName name="________qyc1234" localSheetId="16">#REF!</definedName>
    <definedName name="_______qyc1234" localSheetId="16">#REF!</definedName>
    <definedName name="________A01" localSheetId="16">#REF!</definedName>
    <definedName name="_______A01" localSheetId="16">#REF!</definedName>
    <definedName name="_____qyc1234" localSheetId="16">#REF!</definedName>
    <definedName name="____qyc1234" localSheetId="16">#REF!</definedName>
    <definedName name="_________A01" localSheetId="16">#REF!</definedName>
    <definedName name="______qyc1234" localSheetId="16">#REF!</definedName>
    <definedName name="分类" localSheetId="16">#REF!</definedName>
    <definedName name="形式" localSheetId="16">#REF!</definedName>
    <definedName name="_____________A01" localSheetId="16">#REF!</definedName>
    <definedName name="______________A08" localSheetId="16">'[21]A01-1'!$A$5:$C$36</definedName>
    <definedName name="__________qyc1234" localSheetId="16">#REF!</definedName>
    <definedName name="____________________A01" localSheetId="16">#REF!</definedName>
    <definedName name="_____________________A08" localSheetId="16">'[20]A01-1'!$A$5:$C$36</definedName>
    <definedName name="________________qyc1234" localSheetId="16">#REF!</definedName>
    <definedName name="_xlnm._FilterDatabase" localSheetId="16" hidden="1">'17.js县级基金收入'!$A$4:$F$24</definedName>
    <definedName name="________________A01" localSheetId="16">#REF!</definedName>
    <definedName name="____________qyc1234" localSheetId="16">#REF!</definedName>
    <definedName name="_________________A01" localSheetId="16">#REF!</definedName>
    <definedName name="_____________qyc1234" localSheetId="16">#REF!</definedName>
    <definedName name="__________________A01" localSheetId="16">#REF!</definedName>
    <definedName name="______________qyc1234" localSheetId="16">#REF!</definedName>
    <definedName name="___________________A01" localSheetId="16">#REF!</definedName>
    <definedName name="_______________qyc1234" localSheetId="16">#REF!</definedName>
    <definedName name="_____________________A01" localSheetId="16">#REF!</definedName>
    <definedName name="_________________qyc1234" localSheetId="16">#REF!</definedName>
    <definedName name="______________________A01" localSheetId="16">#REF!</definedName>
    <definedName name="__________________qyc1234" localSheetId="16">#REF!</definedName>
    <definedName name="_______________________A01" localSheetId="16">#REF!</definedName>
    <definedName name="___________________qyc1234" localSheetId="16">#REF!</definedName>
    <definedName name="_______________A01" localSheetId="17">#REF!</definedName>
    <definedName name="_______________A08" localSheetId="17">'[8]A01-1'!$A$5:$C$36</definedName>
    <definedName name="____1A01_" localSheetId="17">#REF!</definedName>
    <definedName name="____2A08_" localSheetId="17">'[25]A01-1'!$A$5:$C$36</definedName>
    <definedName name="____A01" localSheetId="17">#REF!</definedName>
    <definedName name="____A08" localSheetId="17">'[29]A01-1'!$A$5:$C$36</definedName>
    <definedName name="___1A01_" localSheetId="17">#REF!</definedName>
    <definedName name="___2A08_" localSheetId="17">'[26]A01-1'!$A$5:$C$36</definedName>
    <definedName name="___A01" localSheetId="17">#REF!</definedName>
    <definedName name="___A08" localSheetId="17">'[29]A01-1'!$A$5:$C$36</definedName>
    <definedName name="__1A01_" localSheetId="17">#REF!</definedName>
    <definedName name="__2A01_" localSheetId="17">#REF!</definedName>
    <definedName name="__2A08_" localSheetId="17">'[25]A01-1'!$A$5:$C$36</definedName>
    <definedName name="__4A08_" localSheetId="17">'[27]A01-1'!$A$5:$C$36</definedName>
    <definedName name="__A01" localSheetId="17">#REF!</definedName>
    <definedName name="__A08" localSheetId="17">'[25]A01-1'!$A$5:$C$36</definedName>
    <definedName name="_1A01_" localSheetId="17">#REF!</definedName>
    <definedName name="_2A01_" localSheetId="17">#REF!</definedName>
    <definedName name="_2A08_" localSheetId="17">'[28]A01-1'!$A$5:$C$36</definedName>
    <definedName name="_4A08_" localSheetId="17">'[25]A01-1'!$A$5:$C$36</definedName>
    <definedName name="_A01" localSheetId="17">#REF!</definedName>
    <definedName name="_A08" localSheetId="17">'[25]A01-1'!$A$5:$C$36</definedName>
    <definedName name="_a8756" localSheetId="17">'[8]A01-1'!$A$5:$C$36</definedName>
    <definedName name="_qyc1234" localSheetId="17">#REF!</definedName>
    <definedName name="______________A01" localSheetId="17">#REF!</definedName>
    <definedName name="Database" localSheetId="17" hidden="1">#REF!</definedName>
    <definedName name="_xlnm.Print_Area" localSheetId="17">'18.js县级基金支出'!$A$1:$F$42</definedName>
    <definedName name="_xlnm.Print_Titles" localSheetId="17">'18.js县级基金支出'!$1:$4</definedName>
    <definedName name="___________qyc1234" localSheetId="17">#REF!</definedName>
    <definedName name="地区名称" localSheetId="17">#REF!</definedName>
    <definedName name="支出" localSheetId="17">#REF!</definedName>
    <definedName name="_____A01" localSheetId="17">#REF!</definedName>
    <definedName name="_____A08" localSheetId="17">'[8]A01-1'!$A$5:$C$36</definedName>
    <definedName name="__qyc1234" localSheetId="17">#REF!</definedName>
    <definedName name="______A01" localSheetId="17">#REF!</definedName>
    <definedName name="___qyc1234" localSheetId="17">#REF!</definedName>
    <definedName name="____________A01" localSheetId="17">#REF!</definedName>
    <definedName name="___________A01" localSheetId="17">#REF!</definedName>
    <definedName name="__________A01" localSheetId="17">#REF!</definedName>
    <definedName name="_________qyc1234" localSheetId="17">#REF!</definedName>
    <definedName name="________qyc1234" localSheetId="17">#REF!</definedName>
    <definedName name="_______qyc1234" localSheetId="17">#REF!</definedName>
    <definedName name="________A01" localSheetId="17">#REF!</definedName>
    <definedName name="_______A01" localSheetId="17">#REF!</definedName>
    <definedName name="_______A08" localSheetId="17">'[8]A01-1'!$A$5:$C$36</definedName>
    <definedName name="_____qyc1234" localSheetId="17">#REF!</definedName>
    <definedName name="____qyc1234" localSheetId="17">#REF!</definedName>
    <definedName name="_________A01" localSheetId="17">#REF!</definedName>
    <definedName name="______qyc1234" localSheetId="17">#REF!</definedName>
    <definedName name="分类" localSheetId="17">#REF!</definedName>
    <definedName name="形式" localSheetId="17">#REF!</definedName>
    <definedName name="_____________A01" localSheetId="17">#REF!</definedName>
    <definedName name="__________qyc1234" localSheetId="17">#REF!</definedName>
    <definedName name="________________A01" localSheetId="17">#REF!</definedName>
    <definedName name="____________qyc1234" localSheetId="17">#REF!</definedName>
    <definedName name="_________________A01" localSheetId="17">#REF!</definedName>
    <definedName name="_____________qyc1234" localSheetId="17">#REF!</definedName>
    <definedName name="_xlnm._FilterDatabase" localSheetId="17" hidden="1">'18.js县级基金支出'!$A$4:$I$17</definedName>
    <definedName name="__________________A01" localSheetId="17">#REF!</definedName>
    <definedName name="______________qyc1234" localSheetId="17">#REF!</definedName>
    <definedName name="___________________A01" localSheetId="17">#REF!</definedName>
    <definedName name="_______________qyc1234" localSheetId="17">#REF!</definedName>
    <definedName name="____________________A01" localSheetId="17">#REF!</definedName>
    <definedName name="________________qyc1234" localSheetId="17">#REF!</definedName>
    <definedName name="_____________________A01" localSheetId="17">#REF!</definedName>
    <definedName name="_________________qyc1234" localSheetId="17">#REF!</definedName>
    <definedName name="______________________A01" localSheetId="17">#REF!</definedName>
    <definedName name="__________________qyc1234" localSheetId="17">#REF!</definedName>
    <definedName name="_______________________A01" localSheetId="17">#REF!</definedName>
    <definedName name="___________________qyc1234" localSheetId="17">#REF!</definedName>
    <definedName name="_______________A01" localSheetId="18">#REF!</definedName>
    <definedName name="_______________A08" localSheetId="18">'[15]A01-1'!$A$5:$C$36</definedName>
    <definedName name="____1A01_" localSheetId="18">#REF!</definedName>
    <definedName name="____2A08_" localSheetId="18">'[17]A01-1'!$A$5:$C$36</definedName>
    <definedName name="____A01" localSheetId="18">#REF!</definedName>
    <definedName name="____A08" localSheetId="18">'[18]A01-1'!$A$5:$C$36</definedName>
    <definedName name="___1A01_" localSheetId="18">#REF!</definedName>
    <definedName name="___2A08_" localSheetId="18">'[15]A01-1'!$A$5:$C$36</definedName>
    <definedName name="___A01" localSheetId="18">#REF!</definedName>
    <definedName name="___A08" localSheetId="18">'[18]A01-1'!$A$5:$C$36</definedName>
    <definedName name="__1A01_" localSheetId="18">#REF!</definedName>
    <definedName name="__2A01_" localSheetId="18">#REF!</definedName>
    <definedName name="__2A08_" localSheetId="18">'[15]A01-1'!$A$5:$C$36</definedName>
    <definedName name="__4A08_" localSheetId="18">'[15]A01-1'!$A$5:$C$36</definedName>
    <definedName name="__A01" localSheetId="18">#REF!</definedName>
    <definedName name="__A08" localSheetId="18">'[15]A01-1'!$A$5:$C$36</definedName>
    <definedName name="_1A01_" localSheetId="18">#REF!</definedName>
    <definedName name="_2A01_" localSheetId="18">#REF!</definedName>
    <definedName name="_2A08_" localSheetId="18">'[19]A01-1'!$A$5:$C$36</definedName>
    <definedName name="_4A08_" localSheetId="18">'[15]A01-1'!$A$5:$C$36</definedName>
    <definedName name="_A01" localSheetId="18">#REF!</definedName>
    <definedName name="_A08" localSheetId="18">'[15]A01-1'!$A$5:$C$36</definedName>
    <definedName name="_a8756" localSheetId="18">'[20]A01-1'!$A$5:$C$36</definedName>
    <definedName name="_qyc1234" localSheetId="18">#REF!</definedName>
    <definedName name="______________A01" localSheetId="18">#REF!</definedName>
    <definedName name="Database" localSheetId="18" hidden="1">#REF!</definedName>
    <definedName name="_xlnm.Print_Area" localSheetId="18">'19.js县级基金平衡'!$A$1:$D$16</definedName>
    <definedName name="___________qyc1234" localSheetId="18">#REF!</definedName>
    <definedName name="地区名称" localSheetId="18">#REF!</definedName>
    <definedName name="支出" localSheetId="18">#REF!</definedName>
    <definedName name="_____A01" localSheetId="18">#REF!</definedName>
    <definedName name="__qyc1234" localSheetId="18">#REF!</definedName>
    <definedName name="______A01" localSheetId="18">#REF!</definedName>
    <definedName name="___qyc1234" localSheetId="18">#REF!</definedName>
    <definedName name="____________A01" localSheetId="18">#REF!</definedName>
    <definedName name="____________A08" localSheetId="18">'[16]A01-1'!$A$5:$C$36</definedName>
    <definedName name="___________A01" localSheetId="18">#REF!</definedName>
    <definedName name="__________A01" localSheetId="18">#REF!</definedName>
    <definedName name="_________qyc1234" localSheetId="18">#REF!</definedName>
    <definedName name="________qyc1234" localSheetId="18">#REF!</definedName>
    <definedName name="_______qyc1234" localSheetId="18">#REF!</definedName>
    <definedName name="________A01" localSheetId="18">#REF!</definedName>
    <definedName name="_______A01" localSheetId="18">#REF!</definedName>
    <definedName name="_____qyc1234" localSheetId="18">#REF!</definedName>
    <definedName name="____qyc1234" localSheetId="18">#REF!</definedName>
    <definedName name="_________A01" localSheetId="18">#REF!</definedName>
    <definedName name="______qyc1234" localSheetId="18">#REF!</definedName>
    <definedName name="分类" localSheetId="18">#REF!</definedName>
    <definedName name="形式" localSheetId="18">#REF!</definedName>
    <definedName name="_____________A01" localSheetId="18">#REF!</definedName>
    <definedName name="______________A08" localSheetId="18">'[21]A01-1'!$A$5:$C$36</definedName>
    <definedName name="__________qyc1234" localSheetId="18">#REF!</definedName>
    <definedName name="_____________________A01" localSheetId="18">#REF!</definedName>
    <definedName name="______________________A08" localSheetId="18">'[20]A01-1'!$A$5:$C$36</definedName>
    <definedName name="_________________qyc1234" localSheetId="18">#REF!</definedName>
    <definedName name="________________A01" localSheetId="18">#REF!</definedName>
    <definedName name="____________qyc1234" localSheetId="18">#REF!</definedName>
    <definedName name="_________________A01" localSheetId="18">#REF!</definedName>
    <definedName name="_____________qyc1234" localSheetId="18">#REF!</definedName>
    <definedName name="__________________A01" localSheetId="18">#REF!</definedName>
    <definedName name="______________qyc1234" localSheetId="18">#REF!</definedName>
    <definedName name="___________________A01" localSheetId="18">#REF!</definedName>
    <definedName name="_______________qyc1234" localSheetId="18">#REF!</definedName>
    <definedName name="____________________A01" localSheetId="18">#REF!</definedName>
    <definedName name="________________qyc1234" localSheetId="18">#REF!</definedName>
    <definedName name="______________________A01" localSheetId="18">#REF!</definedName>
    <definedName name="__________________qyc1234" localSheetId="18">#REF!</definedName>
    <definedName name="_______________________A01" localSheetId="18">#REF!</definedName>
    <definedName name="___________________qyc1234" localSheetId="18">#REF!</definedName>
    <definedName name="_______________A01" localSheetId="3">#REF!</definedName>
    <definedName name="____1A01_" localSheetId="3">#REF!</definedName>
    <definedName name="____A01" localSheetId="3">#REF!</definedName>
    <definedName name="___1A01_" localSheetId="3">#REF!</definedName>
    <definedName name="___A01" localSheetId="3">#REF!</definedName>
    <definedName name="__1A01_" localSheetId="3">#REF!</definedName>
    <definedName name="__2A01_" localSheetId="3">#REF!</definedName>
    <definedName name="__A01" localSheetId="3">#REF!</definedName>
    <definedName name="_1A01_" localSheetId="3">#REF!</definedName>
    <definedName name="_2A01_" localSheetId="3">#REF!</definedName>
    <definedName name="_A01" localSheetId="3">#REF!</definedName>
    <definedName name="_qyc1234" localSheetId="3">#REF!</definedName>
    <definedName name="______________A01" localSheetId="3">#REF!</definedName>
    <definedName name="Database" localSheetId="3" hidden="1">#REF!</definedName>
    <definedName name="_xlnm.Print_Area" localSheetId="3">'4JS 县级一般公共预算收入'!$A$1:$F$32</definedName>
    <definedName name="___________qyc1234" localSheetId="3">#REF!</definedName>
    <definedName name="地区名称" localSheetId="3">#REF!</definedName>
    <definedName name="支出" localSheetId="3">#REF!</definedName>
    <definedName name="_____A01" localSheetId="3">#REF!</definedName>
    <definedName name="__qyc1234" localSheetId="3">#REF!</definedName>
    <definedName name="______A01" localSheetId="3">#REF!</definedName>
    <definedName name="___qyc1234" localSheetId="3">#REF!</definedName>
    <definedName name="____________A01" localSheetId="3">#REF!</definedName>
    <definedName name="___________A01" localSheetId="3">#REF!</definedName>
    <definedName name="__________A01" localSheetId="3">#REF!</definedName>
    <definedName name="_________qyc1234" localSheetId="3">#REF!</definedName>
    <definedName name="________qyc1234" localSheetId="3">#REF!</definedName>
    <definedName name="_______qyc1234" localSheetId="3">#REF!</definedName>
    <definedName name="________A01" localSheetId="3">#REF!</definedName>
    <definedName name="_______A01" localSheetId="3">#REF!</definedName>
    <definedName name="_____qyc1234" localSheetId="3">#REF!</definedName>
    <definedName name="____qyc1234" localSheetId="3">#REF!</definedName>
    <definedName name="_________A01" localSheetId="3">#REF!</definedName>
    <definedName name="______qyc1234" localSheetId="3">#REF!</definedName>
    <definedName name="分类" localSheetId="3">#REF!</definedName>
    <definedName name="形式" localSheetId="3">#REF!</definedName>
    <definedName name="_____________A01" localSheetId="3">#REF!</definedName>
    <definedName name="__________qyc1234" localSheetId="3">#REF!</definedName>
    <definedName name="________________A01" localSheetId="3">#REF!</definedName>
    <definedName name="____________qyc1234" localSheetId="3">#REF!</definedName>
    <definedName name="_________________A01" localSheetId="3">#REF!</definedName>
    <definedName name="_____________qyc1234" localSheetId="3">#REF!</definedName>
    <definedName name="__________________A01" localSheetId="3">#REF!</definedName>
    <definedName name="______________qyc1234" localSheetId="3">#REF!</definedName>
    <definedName name="___________________A01" localSheetId="3">#REF!</definedName>
    <definedName name="_______________qyc1234" localSheetId="3">#REF!</definedName>
    <definedName name="____________________A01" localSheetId="3">#REF!</definedName>
    <definedName name="________________qyc1234" localSheetId="3">#REF!</definedName>
    <definedName name="_____________________A01" localSheetId="3">#REF!</definedName>
    <definedName name="_________________qyc1234" localSheetId="3">#REF!</definedName>
    <definedName name="______________________A01" localSheetId="3">#REF!</definedName>
    <definedName name="__________________qyc1234" localSheetId="3">#REF!</definedName>
    <definedName name="_______________________A01" localSheetId="3">#REF!</definedName>
    <definedName name="___________________qyc1234" localSheetId="3">#REF!</definedName>
    <definedName name="_______________A01" localSheetId="4">#REF!</definedName>
    <definedName name="____1A01_" localSheetId="4">#REF!</definedName>
    <definedName name="____A01" localSheetId="4">#REF!</definedName>
    <definedName name="___1A01_" localSheetId="4">#REF!</definedName>
    <definedName name="___A01" localSheetId="4">#REF!</definedName>
    <definedName name="___A08" localSheetId="4">'[2]A01-1'!$A$5:$C$36</definedName>
    <definedName name="__1A01_" localSheetId="4">#REF!</definedName>
    <definedName name="__2A01_" localSheetId="4">#REF!</definedName>
    <definedName name="__A01" localSheetId="4">#REF!</definedName>
    <definedName name="_1A01_" localSheetId="4">#REF!</definedName>
    <definedName name="_2A01_" localSheetId="4">#REF!</definedName>
    <definedName name="_A01" localSheetId="4">#REF!</definedName>
    <definedName name="_qyc1234" localSheetId="4">#REF!</definedName>
    <definedName name="______________A01" localSheetId="4">#REF!</definedName>
    <definedName name="Database" localSheetId="4" hidden="1">#REF!</definedName>
    <definedName name="_xlnm.Print_Area" localSheetId="4">'5JS县级一般公共预算支出'!$A$1:$F$611</definedName>
    <definedName name="___________qyc1234" localSheetId="4">#REF!</definedName>
    <definedName name="地区名称" localSheetId="4">#REF!</definedName>
    <definedName name="支出" localSheetId="4">#REF!</definedName>
    <definedName name="_____A01" localSheetId="4">#REF!</definedName>
    <definedName name="__qyc1234" localSheetId="4">#REF!</definedName>
    <definedName name="______A01" localSheetId="4">#REF!</definedName>
    <definedName name="___qyc1234" localSheetId="4">#REF!</definedName>
    <definedName name="____________A01" localSheetId="4">#REF!</definedName>
    <definedName name="___________A01" localSheetId="4">#REF!</definedName>
    <definedName name="__________A01" localSheetId="4">#REF!</definedName>
    <definedName name="_________qyc1234" localSheetId="4">#REF!</definedName>
    <definedName name="________qyc1234" localSheetId="4">#REF!</definedName>
    <definedName name="_______qyc1234" localSheetId="4">#REF!</definedName>
    <definedName name="________A01" localSheetId="4">#REF!</definedName>
    <definedName name="_______A01" localSheetId="4">#REF!</definedName>
    <definedName name="_____qyc1234" localSheetId="4">#REF!</definedName>
    <definedName name="____qyc1234" localSheetId="4">#REF!</definedName>
    <definedName name="_________A01" localSheetId="4">#REF!</definedName>
    <definedName name="______qyc1234" localSheetId="4">#REF!</definedName>
    <definedName name="分类" localSheetId="4">#REF!</definedName>
    <definedName name="形式" localSheetId="4">#REF!</definedName>
    <definedName name="_____________A01" localSheetId="4">#REF!</definedName>
    <definedName name="__________qyc1234" localSheetId="4">#REF!</definedName>
    <definedName name="________________A01" localSheetId="4">#REF!</definedName>
    <definedName name="____________qyc1234" localSheetId="4">#REF!</definedName>
    <definedName name="_________________A01" localSheetId="4">#REF!</definedName>
    <definedName name="_____________qyc1234" localSheetId="4">#REF!</definedName>
    <definedName name="__________________A01" localSheetId="4">#REF!</definedName>
    <definedName name="______________qyc1234" localSheetId="4">#REF!</definedName>
    <definedName name="___________________A01" localSheetId="4">#REF!</definedName>
    <definedName name="_______________qyc1234" localSheetId="4">#REF!</definedName>
    <definedName name="____________________A01" localSheetId="4">#REF!</definedName>
    <definedName name="________________qyc1234" localSheetId="4">#REF!</definedName>
    <definedName name="_____________________A01" localSheetId="4">#REF!</definedName>
    <definedName name="_________________qyc1234" localSheetId="4">#REF!</definedName>
    <definedName name="______________________A01" localSheetId="4">#REF!</definedName>
    <definedName name="__________________qyc1234" localSheetId="4">#REF!</definedName>
    <definedName name="_______________________A01" localSheetId="4">#REF!</definedName>
    <definedName name="___________________qyc1234" localSheetId="4">#REF!</definedName>
    <definedName name="_______________A01" localSheetId="5">#REF!</definedName>
    <definedName name="____1A01_" localSheetId="5">#REF!</definedName>
    <definedName name="____A01" localSheetId="5">#REF!</definedName>
    <definedName name="___1A01_" localSheetId="5">#REF!</definedName>
    <definedName name="___A01" localSheetId="5">#REF!</definedName>
    <definedName name="__1A01_" localSheetId="5">#REF!</definedName>
    <definedName name="__2A01_" localSheetId="5">#REF!</definedName>
    <definedName name="__A01" localSheetId="5">#REF!</definedName>
    <definedName name="_1A01_" localSheetId="5">#REF!</definedName>
    <definedName name="_2A01_" localSheetId="5">#REF!</definedName>
    <definedName name="_A01" localSheetId="5">#REF!</definedName>
    <definedName name="_qyc1234" localSheetId="5">#REF!</definedName>
    <definedName name="______________A01" localSheetId="5">#REF!</definedName>
    <definedName name="Database" localSheetId="5" hidden="1">#REF!</definedName>
    <definedName name="_xlnm.Print_Area" localSheetId="5">'6JS县级一般公共预算平衡 '!$A$1:$D$32</definedName>
    <definedName name="_xlnm.Print_Titles" localSheetId="5">'6JS县级一般公共预算平衡 '!$1:$3</definedName>
    <definedName name="___________qyc1234" localSheetId="5">#REF!</definedName>
    <definedName name="地区名称" localSheetId="5">#REF!</definedName>
    <definedName name="支出" localSheetId="5">#REF!</definedName>
    <definedName name="_____A01" localSheetId="5">#REF!</definedName>
    <definedName name="__qyc1234" localSheetId="5">#REF!</definedName>
    <definedName name="______A01" localSheetId="5">#REF!</definedName>
    <definedName name="___qyc1234" localSheetId="5">#REF!</definedName>
    <definedName name="____________A01" localSheetId="5">#REF!</definedName>
    <definedName name="___________A01" localSheetId="5">#REF!</definedName>
    <definedName name="__________A01" localSheetId="5">#REF!</definedName>
    <definedName name="_________qyc1234" localSheetId="5">#REF!</definedName>
    <definedName name="________qyc1234" localSheetId="5">#REF!</definedName>
    <definedName name="_______qyc1234" localSheetId="5">#REF!</definedName>
    <definedName name="________A01" localSheetId="5">#REF!</definedName>
    <definedName name="_______A01" localSheetId="5">#REF!</definedName>
    <definedName name="_____qyc1234" localSheetId="5">#REF!</definedName>
    <definedName name="____qyc1234" localSheetId="5">#REF!</definedName>
    <definedName name="_________A01" localSheetId="5">#REF!</definedName>
    <definedName name="______qyc1234" localSheetId="5">#REF!</definedName>
    <definedName name="分类" localSheetId="5">#REF!</definedName>
    <definedName name="形式" localSheetId="5">#REF!</definedName>
    <definedName name="_____________A01" localSheetId="5">#REF!</definedName>
    <definedName name="__________qyc1234" localSheetId="5">#REF!</definedName>
    <definedName name="________________A01" localSheetId="5">#REF!</definedName>
    <definedName name="____________qyc1234" localSheetId="5">#REF!</definedName>
    <definedName name="_________________A01" localSheetId="5">#REF!</definedName>
    <definedName name="_____________qyc1234" localSheetId="5">#REF!</definedName>
    <definedName name="__________________A01" localSheetId="5">#REF!</definedName>
    <definedName name="______________qyc1234" localSheetId="5">#REF!</definedName>
    <definedName name="___________________A01" localSheetId="5">#REF!</definedName>
    <definedName name="_______________qyc1234" localSheetId="5">#REF!</definedName>
    <definedName name="____________________A01" localSheetId="5">#REF!</definedName>
    <definedName name="________________qyc1234" localSheetId="5">#REF!</definedName>
    <definedName name="_____________________A01" localSheetId="5">#REF!</definedName>
    <definedName name="_________________qyc1234" localSheetId="5">#REF!</definedName>
    <definedName name="______________________A01" localSheetId="5">#REF!</definedName>
    <definedName name="__________________qyc1234" localSheetId="5">#REF!</definedName>
    <definedName name="_______________________A01" localSheetId="5">#REF!</definedName>
    <definedName name="___________________qyc1234" localSheetId="5">#REF!</definedName>
    <definedName name="_______________A01" localSheetId="6">#REF!</definedName>
    <definedName name="____1A01_" localSheetId="6">#REF!</definedName>
    <definedName name="____A01" localSheetId="6">#REF!</definedName>
    <definedName name="___1A01_" localSheetId="6">#REF!</definedName>
    <definedName name="___A01" localSheetId="6">#REF!</definedName>
    <definedName name="__1A01_" localSheetId="6">#REF!</definedName>
    <definedName name="__2A01_" localSheetId="6">#REF!</definedName>
    <definedName name="__A01" localSheetId="6">#REF!</definedName>
    <definedName name="_1A01_" localSheetId="6">#REF!</definedName>
    <definedName name="_2A01_" localSheetId="6">#REF!</definedName>
    <definedName name="_A01" localSheetId="6">#REF!</definedName>
    <definedName name="_qyc1234" localSheetId="6">#REF!</definedName>
    <definedName name="______________A01" localSheetId="6">#REF!</definedName>
    <definedName name="Database" localSheetId="6" hidden="1">#REF!</definedName>
    <definedName name="_xlnm.Print_Area" localSheetId="6">'7JS 省市对泸县转移支付'!#REF!</definedName>
    <definedName name="___________qyc1234" localSheetId="6">#REF!</definedName>
    <definedName name="地区名称" localSheetId="6">#REF!</definedName>
    <definedName name="支出" localSheetId="6">#REF!</definedName>
    <definedName name="_____A01" localSheetId="6">#REF!</definedName>
    <definedName name="__qyc1234" localSheetId="6">#REF!</definedName>
    <definedName name="______A01" localSheetId="6">#REF!</definedName>
    <definedName name="___qyc1234" localSheetId="6">#REF!</definedName>
    <definedName name="____________A01" localSheetId="6">#REF!</definedName>
    <definedName name="___________A01" localSheetId="6">#REF!</definedName>
    <definedName name="__________A01" localSheetId="6">#REF!</definedName>
    <definedName name="_________qyc1234" localSheetId="6">#REF!</definedName>
    <definedName name="________qyc1234" localSheetId="6">#REF!</definedName>
    <definedName name="_______qyc1234" localSheetId="6">#REF!</definedName>
    <definedName name="________A01" localSheetId="6">#REF!</definedName>
    <definedName name="_______A01" localSheetId="6">#REF!</definedName>
    <definedName name="_____qyc1234" localSheetId="6">#REF!</definedName>
    <definedName name="____qyc1234" localSheetId="6">#REF!</definedName>
    <definedName name="_________A01" localSheetId="6">#REF!</definedName>
    <definedName name="______qyc1234" localSheetId="6">#REF!</definedName>
    <definedName name="分类" localSheetId="6">#REF!</definedName>
    <definedName name="形式" localSheetId="6">#REF!</definedName>
    <definedName name="_____________A01" localSheetId="6">#REF!</definedName>
    <definedName name="__________qyc1234" localSheetId="6">#REF!</definedName>
    <definedName name="________________A01" localSheetId="6">#REF!</definedName>
    <definedName name="____________qyc1234" localSheetId="6">#REF!</definedName>
    <definedName name="_________________A01" localSheetId="6">#REF!</definedName>
    <definedName name="_____________qyc1234" localSheetId="6">#REF!</definedName>
    <definedName name="__________________A01" localSheetId="6">#REF!</definedName>
    <definedName name="______________qyc1234" localSheetId="6">#REF!</definedName>
    <definedName name="___________________A01" localSheetId="6">#REF!</definedName>
    <definedName name="_______________qyc1234" localSheetId="6">#REF!</definedName>
    <definedName name="____________________A01" localSheetId="6">#REF!</definedName>
    <definedName name="________________qyc1234" localSheetId="6">#REF!</definedName>
    <definedName name="_____________________A01" localSheetId="6">#REF!</definedName>
    <definedName name="_________________qyc1234" localSheetId="6">#REF!</definedName>
    <definedName name="______________________A01" localSheetId="6">#REF!</definedName>
    <definedName name="__________________qyc1234" localSheetId="6">#REF!</definedName>
    <definedName name="_______________________A01" localSheetId="6">#REF!</definedName>
    <definedName name="___________________qyc1234" localSheetId="6">#REF!</definedName>
    <definedName name="_______________A01" localSheetId="7">#REF!</definedName>
    <definedName name="____1A01_" localSheetId="7">#REF!</definedName>
    <definedName name="____A01" localSheetId="7">#REF!</definedName>
    <definedName name="___1A01_" localSheetId="7">#REF!</definedName>
    <definedName name="___A01" localSheetId="7">#REF!</definedName>
    <definedName name="__1A01_" localSheetId="7">#REF!</definedName>
    <definedName name="__2A01_" localSheetId="7">#REF!</definedName>
    <definedName name="__A01" localSheetId="7">#REF!</definedName>
    <definedName name="_1A01_" localSheetId="7">#REF!</definedName>
    <definedName name="_2A01_" localSheetId="7">#REF!</definedName>
    <definedName name="_A01" localSheetId="7">#REF!</definedName>
    <definedName name="_qyc1234" localSheetId="7">#REF!</definedName>
    <definedName name="______________A01" localSheetId="7">#REF!</definedName>
    <definedName name="Database" localSheetId="7" hidden="1">#REF!</definedName>
    <definedName name="_xlnm.Print_Area" localSheetId="7">'8JS对下转移支付'!$A$1:$B$70</definedName>
    <definedName name="___________qyc1234" localSheetId="7">#REF!</definedName>
    <definedName name="地区名称" localSheetId="7">#REF!</definedName>
    <definedName name="支出" localSheetId="7">#REF!</definedName>
    <definedName name="_____A01" localSheetId="7">#REF!</definedName>
    <definedName name="__qyc1234" localSheetId="7">#REF!</definedName>
    <definedName name="______A01" localSheetId="7">#REF!</definedName>
    <definedName name="___qyc1234" localSheetId="7">#REF!</definedName>
    <definedName name="____________A01" localSheetId="7">#REF!</definedName>
    <definedName name="___________A01" localSheetId="7">#REF!</definedName>
    <definedName name="__________A01" localSheetId="7">#REF!</definedName>
    <definedName name="_________qyc1234" localSheetId="7">#REF!</definedName>
    <definedName name="________qyc1234" localSheetId="7">#REF!</definedName>
    <definedName name="_______qyc1234" localSheetId="7">#REF!</definedName>
    <definedName name="________A01" localSheetId="7">#REF!</definedName>
    <definedName name="_______A01" localSheetId="7">#REF!</definedName>
    <definedName name="_____qyc1234" localSheetId="7">#REF!</definedName>
    <definedName name="____qyc1234" localSheetId="7">#REF!</definedName>
    <definedName name="_________A01" localSheetId="7">#REF!</definedName>
    <definedName name="______qyc1234" localSheetId="7">#REF!</definedName>
    <definedName name="分类" localSheetId="7">#REF!</definedName>
    <definedName name="形式" localSheetId="7">#REF!</definedName>
    <definedName name="_____________A01" localSheetId="7">#REF!</definedName>
    <definedName name="__________qyc1234" localSheetId="7">#REF!</definedName>
    <definedName name="________________A01" localSheetId="7">#REF!</definedName>
    <definedName name="____________qyc1234" localSheetId="7">#REF!</definedName>
    <definedName name="_________________A01" localSheetId="7">#REF!</definedName>
    <definedName name="_____________qyc1234" localSheetId="7">#REF!</definedName>
    <definedName name="__________________A01" localSheetId="7">#REF!</definedName>
    <definedName name="______________qyc1234" localSheetId="7">#REF!</definedName>
    <definedName name="___________________A01" localSheetId="7">#REF!</definedName>
    <definedName name="_______________qyc1234" localSheetId="7">#REF!</definedName>
    <definedName name="____________________A01" localSheetId="7">#REF!</definedName>
    <definedName name="________________qyc1234" localSheetId="7">#REF!</definedName>
    <definedName name="_____________________A01" localSheetId="7">#REF!</definedName>
    <definedName name="_________________qyc1234" localSheetId="7">#REF!</definedName>
    <definedName name="______________________A01" localSheetId="7">#REF!</definedName>
    <definedName name="__________________qyc1234" localSheetId="7">#REF!</definedName>
    <definedName name="_______________________A01" localSheetId="7">#REF!</definedName>
    <definedName name="___________________qyc1234" localSheetId="7">#REF!</definedName>
    <definedName name="_______________A01" localSheetId="8">#REF!</definedName>
    <definedName name="____1A01_" localSheetId="8">#REF!</definedName>
    <definedName name="____A01" localSheetId="8">#REF!</definedName>
    <definedName name="___1A01_" localSheetId="8">#REF!</definedName>
    <definedName name="___A01" localSheetId="8">#REF!</definedName>
    <definedName name="__1A01_" localSheetId="8">#REF!</definedName>
    <definedName name="__2A01_" localSheetId="8">#REF!</definedName>
    <definedName name="__A01" localSheetId="8">#REF!</definedName>
    <definedName name="_1A01_" localSheetId="8">#REF!</definedName>
    <definedName name="_2A01_" localSheetId="8">#REF!</definedName>
    <definedName name="_A01" localSheetId="8">#REF!</definedName>
    <definedName name="_qyc1234" localSheetId="8">#REF!</definedName>
    <definedName name="______________A01" localSheetId="8">#REF!</definedName>
    <definedName name="Database" localSheetId="8" hidden="1">#REF!</definedName>
    <definedName name="_xlnm.Print_Area" localSheetId="8">'9JS支出分经济科目'!$A$1:$C$76</definedName>
    <definedName name="___________qyc1234" localSheetId="8">#REF!</definedName>
    <definedName name="地区名称" localSheetId="8">#REF!</definedName>
    <definedName name="支出" localSheetId="8">#REF!</definedName>
    <definedName name="_____A01" localSheetId="8">#REF!</definedName>
    <definedName name="__qyc1234" localSheetId="8">#REF!</definedName>
    <definedName name="______A01" localSheetId="8">#REF!</definedName>
    <definedName name="___qyc1234" localSheetId="8">#REF!</definedName>
    <definedName name="____________A01" localSheetId="8">#REF!</definedName>
    <definedName name="___________A01" localSheetId="8">#REF!</definedName>
    <definedName name="__________A01" localSheetId="8">#REF!</definedName>
    <definedName name="_________qyc1234" localSheetId="8">#REF!</definedName>
    <definedName name="________qyc1234" localSheetId="8">#REF!</definedName>
    <definedName name="_______qyc1234" localSheetId="8">#REF!</definedName>
    <definedName name="________A01" localSheetId="8">#REF!</definedName>
    <definedName name="_______A01" localSheetId="8">#REF!</definedName>
    <definedName name="_____qyc1234" localSheetId="8">#REF!</definedName>
    <definedName name="____qyc1234" localSheetId="8">#REF!</definedName>
    <definedName name="_________A01" localSheetId="8">#REF!</definedName>
    <definedName name="______qyc1234" localSheetId="8">#REF!</definedName>
    <definedName name="分类" localSheetId="8">#REF!</definedName>
    <definedName name="形式" localSheetId="8">#REF!</definedName>
    <definedName name="_____________A01" localSheetId="8">#REF!</definedName>
    <definedName name="__________qyc1234" localSheetId="8">#REF!</definedName>
    <definedName name="________________A01" localSheetId="8">#REF!</definedName>
    <definedName name="____________qyc1234" localSheetId="8">#REF!</definedName>
    <definedName name="_________________A01" localSheetId="8">#REF!</definedName>
    <definedName name="_____________qyc1234" localSheetId="8">#REF!</definedName>
    <definedName name="__________________A01" localSheetId="8">#REF!</definedName>
    <definedName name="______________qyc1234" localSheetId="8">#REF!</definedName>
    <definedName name="___________________A01" localSheetId="8">#REF!</definedName>
    <definedName name="_______________qyc1234" localSheetId="8">#REF!</definedName>
    <definedName name="____________________A01" localSheetId="8">#REF!</definedName>
    <definedName name="________________qyc1234" localSheetId="8">#REF!</definedName>
    <definedName name="_____________________A01" localSheetId="8">#REF!</definedName>
    <definedName name="_________________qyc1234" localSheetId="8">#REF!</definedName>
    <definedName name="______________________A01" localSheetId="8">#REF!</definedName>
    <definedName name="__________________qyc1234" localSheetId="8">#REF!</definedName>
    <definedName name="_______________________A01" localSheetId="8">#REF!</definedName>
    <definedName name="___________________qyc1234" localSheetId="8">#REF!</definedName>
    <definedName name="_______________A01" localSheetId="10">#REF!</definedName>
    <definedName name="____1A01_" localSheetId="10">#REF!</definedName>
    <definedName name="____A01" localSheetId="10">#REF!</definedName>
    <definedName name="___1A01_" localSheetId="10">#REF!</definedName>
    <definedName name="___A01" localSheetId="10">#REF!</definedName>
    <definedName name="___A08" localSheetId="10">'[2]A01-1'!$A$5:$C$36</definedName>
    <definedName name="__1A01_" localSheetId="10">#REF!</definedName>
    <definedName name="__2A01_" localSheetId="10">#REF!</definedName>
    <definedName name="__A01" localSheetId="10">#REF!</definedName>
    <definedName name="_1A01_" localSheetId="10">#REF!</definedName>
    <definedName name="_2A01_" localSheetId="10">#REF!</definedName>
    <definedName name="_A01" localSheetId="10">#REF!</definedName>
    <definedName name="_qyc1234" localSheetId="10">#REF!</definedName>
    <definedName name="______________A01" localSheetId="10">#REF!</definedName>
    <definedName name="Database" localSheetId="10" hidden="1">#REF!</definedName>
    <definedName name="_xlnm.Print_Area" localSheetId="10">'11JS结转分科目'!$A$1:$B$31</definedName>
    <definedName name="___________qyc1234" localSheetId="10">#REF!</definedName>
    <definedName name="地区名称" localSheetId="10">#REF!</definedName>
    <definedName name="支出" localSheetId="10">#REF!</definedName>
    <definedName name="_____A01" localSheetId="10">#REF!</definedName>
    <definedName name="__qyc1234" localSheetId="10">#REF!</definedName>
    <definedName name="______A01" localSheetId="10">#REF!</definedName>
    <definedName name="___qyc1234" localSheetId="10">#REF!</definedName>
    <definedName name="____________A01" localSheetId="10">#REF!</definedName>
    <definedName name="___________A01" localSheetId="10">#REF!</definedName>
    <definedName name="__________A01" localSheetId="10">#REF!</definedName>
    <definedName name="_________qyc1234" localSheetId="10">#REF!</definedName>
    <definedName name="________qyc1234" localSheetId="10">#REF!</definedName>
    <definedName name="_______qyc1234" localSheetId="10">#REF!</definedName>
    <definedName name="________A01" localSheetId="10">#REF!</definedName>
    <definedName name="_______A01" localSheetId="10">#REF!</definedName>
    <definedName name="_____qyc1234" localSheetId="10">#REF!</definedName>
    <definedName name="____qyc1234" localSheetId="10">#REF!</definedName>
    <definedName name="_________A01" localSheetId="10">#REF!</definedName>
    <definedName name="______qyc1234" localSheetId="10">#REF!</definedName>
    <definedName name="分类" localSheetId="10">#REF!</definedName>
    <definedName name="形式" localSheetId="10">#REF!</definedName>
    <definedName name="_____________A01" localSheetId="10">#REF!</definedName>
    <definedName name="__________qyc1234" localSheetId="10">#REF!</definedName>
    <definedName name="________________A01" localSheetId="10">#REF!</definedName>
    <definedName name="____________qyc1234" localSheetId="10">#REF!</definedName>
    <definedName name="_________________A01" localSheetId="10">#REF!</definedName>
    <definedName name="_____________qyc1234" localSheetId="10">#REF!</definedName>
    <definedName name="__________________A01" localSheetId="10">#REF!</definedName>
    <definedName name="______________qyc1234" localSheetId="10">#REF!</definedName>
    <definedName name="___________________A01" localSheetId="10">#REF!</definedName>
    <definedName name="_______________qyc1234" localSheetId="10">#REF!</definedName>
    <definedName name="____________________A01" localSheetId="10">#REF!</definedName>
    <definedName name="________________qyc1234" localSheetId="10">#REF!</definedName>
    <definedName name="_____________________A01" localSheetId="10">#REF!</definedName>
    <definedName name="_________________qyc1234" localSheetId="10">#REF!</definedName>
    <definedName name="______________________A01" localSheetId="10">#REF!</definedName>
    <definedName name="__________________qyc1234" localSheetId="10">#REF!</definedName>
    <definedName name="_______________________A01" localSheetId="10">#REF!</definedName>
    <definedName name="___________________qyc1234" localSheetId="10">#REF!</definedName>
    <definedName name="_______________A01" localSheetId="11">#REF!</definedName>
    <definedName name="____1A01_" localSheetId="11">#REF!</definedName>
    <definedName name="____A01" localSheetId="11">#REF!</definedName>
    <definedName name="___1A01_" localSheetId="11">#REF!</definedName>
    <definedName name="___A01" localSheetId="11">#REF!</definedName>
    <definedName name="___A08" localSheetId="11">'[2]A01-1'!$A$5:$C$36</definedName>
    <definedName name="__1A01_" localSheetId="11">#REF!</definedName>
    <definedName name="__2A01_" localSheetId="11">#REF!</definedName>
    <definedName name="__A01" localSheetId="11">#REF!</definedName>
    <definedName name="_1A01_" localSheetId="11">#REF!</definedName>
    <definedName name="_2A01_" localSheetId="11">#REF!</definedName>
    <definedName name="_A01" localSheetId="11">#REF!</definedName>
    <definedName name="_qyc1234" localSheetId="11">#REF!</definedName>
    <definedName name="______________A01" localSheetId="11">#REF!</definedName>
    <definedName name="Database" localSheetId="11" hidden="1">#REF!</definedName>
    <definedName name="_xlnm.Print_Area" localSheetId="11">'12JS县级基建'!$A$1:$B$28</definedName>
    <definedName name="___________qyc1234" localSheetId="11">#REF!</definedName>
    <definedName name="地区名称" localSheetId="11">#REF!</definedName>
    <definedName name="支出" localSheetId="11">#REF!</definedName>
    <definedName name="_____A01" localSheetId="11">#REF!</definedName>
    <definedName name="__qyc1234" localSheetId="11">#REF!</definedName>
    <definedName name="______A01" localSheetId="11">#REF!</definedName>
    <definedName name="___qyc1234" localSheetId="11">#REF!</definedName>
    <definedName name="____________A01" localSheetId="11">#REF!</definedName>
    <definedName name="___________A01" localSheetId="11">#REF!</definedName>
    <definedName name="__________A01" localSheetId="11">#REF!</definedName>
    <definedName name="_________qyc1234" localSheetId="11">#REF!</definedName>
    <definedName name="________qyc1234" localSheetId="11">#REF!</definedName>
    <definedName name="_______qyc1234" localSheetId="11">#REF!</definedName>
    <definedName name="________A01" localSheetId="11">#REF!</definedName>
    <definedName name="_______A01" localSheetId="11">#REF!</definedName>
    <definedName name="_____qyc1234" localSheetId="11">#REF!</definedName>
    <definedName name="____qyc1234" localSheetId="11">#REF!</definedName>
    <definedName name="_________A01" localSheetId="11">#REF!</definedName>
    <definedName name="______qyc1234" localSheetId="11">#REF!</definedName>
    <definedName name="分类" localSheetId="11">#REF!</definedName>
    <definedName name="形式" localSheetId="11">#REF!</definedName>
    <definedName name="_____________A01" localSheetId="11">#REF!</definedName>
    <definedName name="__________qyc1234" localSheetId="11">#REF!</definedName>
    <definedName name="________________A01" localSheetId="11">#REF!</definedName>
    <definedName name="____________qyc1234" localSheetId="11">#REF!</definedName>
    <definedName name="_________________A01" localSheetId="11">#REF!</definedName>
    <definedName name="_____________qyc1234" localSheetId="11">#REF!</definedName>
    <definedName name="__________________A01" localSheetId="11">#REF!</definedName>
    <definedName name="______________qyc1234" localSheetId="11">#REF!</definedName>
    <definedName name="___________________A01" localSheetId="11">#REF!</definedName>
    <definedName name="_______________qyc1234" localSheetId="11">#REF!</definedName>
    <definedName name="____________________A01" localSheetId="11">#REF!</definedName>
    <definedName name="________________qyc1234" localSheetId="11">#REF!</definedName>
    <definedName name="_____________________A01" localSheetId="11">#REF!</definedName>
    <definedName name="_________________qyc1234" localSheetId="11">#REF!</definedName>
    <definedName name="______________________A01" localSheetId="11">#REF!</definedName>
    <definedName name="__________________qyc1234" localSheetId="11">#REF!</definedName>
    <definedName name="_______________________A01" localSheetId="11">#REF!</definedName>
    <definedName name="___________________qyc1234" localSheetId="11">#REF!</definedName>
    <definedName name="_______________A01" localSheetId="12">#REF!</definedName>
    <definedName name="____1A01_" localSheetId="12">#REF!</definedName>
    <definedName name="____A01" localSheetId="12">#REF!</definedName>
    <definedName name="___1A01_" localSheetId="12">#REF!</definedName>
    <definedName name="___A01" localSheetId="12">#REF!</definedName>
    <definedName name="___A08" localSheetId="12">'[2]A01-1'!$A$5:$C$36</definedName>
    <definedName name="__1A01_" localSheetId="12">#REF!</definedName>
    <definedName name="__2A01_" localSheetId="12">#REF!</definedName>
    <definedName name="__A01" localSheetId="12">#REF!</definedName>
    <definedName name="_1A01_" localSheetId="12">#REF!</definedName>
    <definedName name="_2A01_" localSheetId="12">#REF!</definedName>
    <definedName name="_A01" localSheetId="12">#REF!</definedName>
    <definedName name="_qyc1234" localSheetId="12">#REF!</definedName>
    <definedName name="______________A01" localSheetId="12">#REF!</definedName>
    <definedName name="Database" localSheetId="12" hidden="1">#REF!</definedName>
    <definedName name="_xlnm.Print_Area" localSheetId="12">'13JS重大项目投资决算表'!$A$1:$M$10</definedName>
    <definedName name="___________qyc1234" localSheetId="12">#REF!</definedName>
    <definedName name="地区名称" localSheetId="12">#REF!</definedName>
    <definedName name="支出" localSheetId="12">#REF!</definedName>
    <definedName name="_____A01" localSheetId="12">#REF!</definedName>
    <definedName name="__qyc1234" localSheetId="12">#REF!</definedName>
    <definedName name="______A01" localSheetId="12">#REF!</definedName>
    <definedName name="___qyc1234" localSheetId="12">#REF!</definedName>
    <definedName name="____________A01" localSheetId="12">#REF!</definedName>
    <definedName name="___________A01" localSheetId="12">#REF!</definedName>
    <definedName name="__________A01" localSheetId="12">#REF!</definedName>
    <definedName name="_________qyc1234" localSheetId="12">#REF!</definedName>
    <definedName name="________qyc1234" localSheetId="12">#REF!</definedName>
    <definedName name="_______qyc1234" localSheetId="12">#REF!</definedName>
    <definedName name="________A01" localSheetId="12">#REF!</definedName>
    <definedName name="_______A01" localSheetId="12">#REF!</definedName>
    <definedName name="_____qyc1234" localSheetId="12">#REF!</definedName>
    <definedName name="____qyc1234" localSheetId="12">#REF!</definedName>
    <definedName name="_________A01" localSheetId="12">#REF!</definedName>
    <definedName name="______qyc1234" localSheetId="12">#REF!</definedName>
    <definedName name="分类" localSheetId="12">#REF!</definedName>
    <definedName name="形式" localSheetId="12">#REF!</definedName>
    <definedName name="_____________A01" localSheetId="12">#REF!</definedName>
    <definedName name="__________qyc1234" localSheetId="12">#REF!</definedName>
    <definedName name="________________A01" localSheetId="12">#REF!</definedName>
    <definedName name="____________qyc1234" localSheetId="12">#REF!</definedName>
    <definedName name="_________________A01" localSheetId="12">#REF!</definedName>
    <definedName name="_____________qyc1234" localSheetId="12">#REF!</definedName>
    <definedName name="__________________A01" localSheetId="12">#REF!</definedName>
    <definedName name="______________qyc1234" localSheetId="12">#REF!</definedName>
    <definedName name="___________________A01" localSheetId="12">#REF!</definedName>
    <definedName name="_______________qyc1234" localSheetId="12">#REF!</definedName>
    <definedName name="____________________A01" localSheetId="12">#REF!</definedName>
    <definedName name="________________qyc1234" localSheetId="12">#REF!</definedName>
    <definedName name="_____________________A01" localSheetId="12">#REF!</definedName>
    <definedName name="_________________qyc1234" localSheetId="12">#REF!</definedName>
    <definedName name="______________________A01" localSheetId="12">#REF!</definedName>
    <definedName name="__________________qyc1234" localSheetId="12">#REF!</definedName>
    <definedName name="_______________________A01" localSheetId="12">#REF!</definedName>
    <definedName name="___________________qyc1234" localSheetId="12">#REF!</definedName>
    <definedName name="_______________A01" localSheetId="21">#REF!</definedName>
    <definedName name="_______________A08" localSheetId="21">'[8]A01-1'!$A$5:$C$36</definedName>
    <definedName name="____1A01_" localSheetId="21">#REF!</definedName>
    <definedName name="____2A08_" localSheetId="21">'[25]A01-1'!$A$5:$C$36</definedName>
    <definedName name="____A01" localSheetId="21">#REF!</definedName>
    <definedName name="____A08" localSheetId="21">'[29]A01-1'!$A$5:$C$36</definedName>
    <definedName name="___1A01_" localSheetId="21">#REF!</definedName>
    <definedName name="___2A08_" localSheetId="21">'[26]A01-1'!$A$5:$C$36</definedName>
    <definedName name="___A01" localSheetId="21">#REF!</definedName>
    <definedName name="___A08" localSheetId="21">'[29]A01-1'!$A$5:$C$36</definedName>
    <definedName name="__1A01_" localSheetId="21">#REF!</definedName>
    <definedName name="__2A01_" localSheetId="21">#REF!</definedName>
    <definedName name="__2A08_" localSheetId="21">'[25]A01-1'!$A$5:$C$36</definedName>
    <definedName name="__4A08_" localSheetId="21">'[27]A01-1'!$A$5:$C$36</definedName>
    <definedName name="__A01" localSheetId="21">#REF!</definedName>
    <definedName name="__A08" localSheetId="21">'[25]A01-1'!$A$5:$C$36</definedName>
    <definedName name="_1A01_" localSheetId="21">#REF!</definedName>
    <definedName name="_2A01_" localSheetId="21">#REF!</definedName>
    <definedName name="_2A08_" localSheetId="21">'[28]A01-1'!$A$5:$C$36</definedName>
    <definedName name="_4A08_" localSheetId="21">'[25]A01-1'!$A$5:$C$36</definedName>
    <definedName name="_A01" localSheetId="21">#REF!</definedName>
    <definedName name="_A08" localSheetId="21">'[25]A01-1'!$A$5:$C$36</definedName>
    <definedName name="_a8756" localSheetId="21">'[8]A01-1'!$A$5:$C$36</definedName>
    <definedName name="_qyc1234" localSheetId="21">#REF!</definedName>
    <definedName name="_____A01" localSheetId="21">#REF!</definedName>
    <definedName name="Database" localSheetId="21" hidden="1">#REF!</definedName>
    <definedName name="__qyc1234" localSheetId="21">#REF!</definedName>
    <definedName name="地区名称" localSheetId="21">#REF!</definedName>
    <definedName name="支出" localSheetId="21">#REF!</definedName>
    <definedName name="______A01" localSheetId="21">#REF!</definedName>
    <definedName name="___qyc1234" localSheetId="21">#REF!</definedName>
    <definedName name="____________A01" localSheetId="21">#REF!</definedName>
    <definedName name="___________A01" localSheetId="21">#REF!</definedName>
    <definedName name="__________A01" localSheetId="21">#REF!</definedName>
    <definedName name="_________qyc1234" localSheetId="21">#REF!</definedName>
    <definedName name="________qyc1234" localSheetId="21">#REF!</definedName>
    <definedName name="_______A01" localSheetId="21">#REF!</definedName>
    <definedName name="_______A08" localSheetId="21">'[8]A01-1'!$A$5:$C$36</definedName>
    <definedName name="_______qyc1234" localSheetId="21">#REF!</definedName>
    <definedName name="____qyc1234" localSheetId="21">#REF!</definedName>
    <definedName name="_____qyc1234" localSheetId="21">#REF!</definedName>
    <definedName name="_xlnm._FilterDatabase" localSheetId="21" hidden="1">'22.js基金结转表'!$A$4:$B$10</definedName>
    <definedName name="_xlnm.Print_Area" localSheetId="21">'22.js基金结转表'!$A$1:$B$17</definedName>
    <definedName name="_______________A01" localSheetId="20">#REF!</definedName>
    <definedName name="_______________A08" localSheetId="20">'[8]A01-1'!$A$5:$C$36</definedName>
    <definedName name="____1A01_" localSheetId="20">#REF!</definedName>
    <definedName name="____2A08_" localSheetId="20">'[25]A01-1'!$A$5:$C$36</definedName>
    <definedName name="____A01" localSheetId="20">#REF!</definedName>
    <definedName name="____A08" localSheetId="20">'[29]A01-1'!$A$5:$C$36</definedName>
    <definedName name="___1A01_" localSheetId="20">#REF!</definedName>
    <definedName name="___2A08_" localSheetId="20">'[26]A01-1'!$A$5:$C$36</definedName>
    <definedName name="___A01" localSheetId="20">#REF!</definedName>
    <definedName name="___A08" localSheetId="20">'[29]A01-1'!$A$5:$C$36</definedName>
    <definedName name="__1A01_" localSheetId="20">#REF!</definedName>
    <definedName name="__2A01_" localSheetId="20">#REF!</definedName>
    <definedName name="__2A08_" localSheetId="20">'[25]A01-1'!$A$5:$C$36</definedName>
    <definedName name="__4A08_" localSheetId="20">'[27]A01-1'!$A$5:$C$36</definedName>
    <definedName name="__A01" localSheetId="20">#REF!</definedName>
    <definedName name="__A08" localSheetId="20">'[25]A01-1'!$A$5:$C$36</definedName>
    <definedName name="_1A01_" localSheetId="20">#REF!</definedName>
    <definedName name="_2A01_" localSheetId="20">#REF!</definedName>
    <definedName name="_2A08_" localSheetId="20">'[28]A01-1'!$A$5:$C$36</definedName>
    <definedName name="_4A08_" localSheetId="20">'[25]A01-1'!$A$5:$C$36</definedName>
    <definedName name="_A01" localSheetId="20">#REF!</definedName>
    <definedName name="_A08" localSheetId="20">'[25]A01-1'!$A$5:$C$36</definedName>
    <definedName name="_a8756" localSheetId="20">'[8]A01-1'!$A$5:$C$36</definedName>
    <definedName name="_qyc1234" localSheetId="20">#REF!</definedName>
    <definedName name="_____A01" localSheetId="20">#REF!</definedName>
    <definedName name="Database" localSheetId="20" hidden="1">#REF!</definedName>
    <definedName name="__qyc1234" localSheetId="20">#REF!</definedName>
    <definedName name="地区名称" localSheetId="20">#REF!</definedName>
    <definedName name="支出" localSheetId="20">#REF!</definedName>
    <definedName name="______A01" localSheetId="20">#REF!</definedName>
    <definedName name="___qyc1234" localSheetId="20">#REF!</definedName>
    <definedName name="____________A01" localSheetId="20">#REF!</definedName>
    <definedName name="___________A01" localSheetId="20">#REF!</definedName>
    <definedName name="__________A01" localSheetId="20">#REF!</definedName>
    <definedName name="_________qyc1234" localSheetId="20">#REF!</definedName>
    <definedName name="________qyc1234" localSheetId="20">#REF!</definedName>
    <definedName name="_______A01" localSheetId="20">#REF!</definedName>
    <definedName name="_______A08" localSheetId="20">'[8]A01-1'!$A$5:$C$36</definedName>
    <definedName name="_______qyc1234" localSheetId="20">#REF!</definedName>
    <definedName name="____qyc1234" localSheetId="20">#REF!</definedName>
    <definedName name="_____qyc1234" localSheetId="20">#REF!</definedName>
    <definedName name="_xlnm._FilterDatabase" localSheetId="20" hidden="1">'21.js基金对镇补助'!$A$4:$B$11</definedName>
    <definedName name="_xlnm.Print_Area" localSheetId="20">'21.js基金对镇补助'!$A$1:$B$19</definedName>
    <definedName name="_______________A01" localSheetId="25">#REF!</definedName>
    <definedName name="_______________A08" localSheetId="25">'[8]A01-1'!$A$5:$C$36</definedName>
    <definedName name="______________A08" localSheetId="25">'[31]A01-1'!$A$5:$C$36</definedName>
    <definedName name="_____________A01" localSheetId="25">#REF!</definedName>
    <definedName name="_____________A08" localSheetId="25">'[32]A01-1'!$A$5:$C$36</definedName>
    <definedName name="____________A01" localSheetId="25">#REF!</definedName>
    <definedName name="___________A01" localSheetId="25">#REF!</definedName>
    <definedName name="__________A01" localSheetId="25">#REF!</definedName>
    <definedName name="__________qyc1234" localSheetId="25">#REF!</definedName>
    <definedName name="_________A01" localSheetId="25">#REF!</definedName>
    <definedName name="_________qyc1234" localSheetId="25">#REF!</definedName>
    <definedName name="________A01" localSheetId="25">#REF!</definedName>
    <definedName name="________qyc1234" localSheetId="25">#REF!</definedName>
    <definedName name="_______A01" localSheetId="25">#REF!</definedName>
    <definedName name="_______A08" localSheetId="25">'[30]A01-1'!$A$5:$C$36</definedName>
    <definedName name="_______qyc1234" localSheetId="25">#REF!</definedName>
    <definedName name="______A01" localSheetId="25">#REF!</definedName>
    <definedName name="______qyc1234" localSheetId="25">#REF!</definedName>
    <definedName name="_____A01" localSheetId="25">#REF!</definedName>
    <definedName name="_____qyc1234" localSheetId="25">#REF!</definedName>
    <definedName name="____1A01_" localSheetId="25">#REF!</definedName>
    <definedName name="____2A08_" localSheetId="25">'[25]A01-1'!$A$5:$C$36</definedName>
    <definedName name="____A01" localSheetId="25">#REF!</definedName>
    <definedName name="____A08" localSheetId="25">'[33]A01-1'!$A$5:$C$36</definedName>
    <definedName name="____qyc1234" localSheetId="25">#REF!</definedName>
    <definedName name="___1A01_" localSheetId="25">#REF!</definedName>
    <definedName name="___2A08_" localSheetId="25">'[26]A01-1'!$A$5:$C$36</definedName>
    <definedName name="___A01" localSheetId="25">#REF!</definedName>
    <definedName name="___A08" localSheetId="25">'[33]A01-1'!$A$5:$C$36</definedName>
    <definedName name="___qyc1234" localSheetId="25">#REF!</definedName>
    <definedName name="__1A01_" localSheetId="25">#REF!</definedName>
    <definedName name="__2A01_" localSheetId="25">#REF!</definedName>
    <definedName name="__2A08_" localSheetId="25">'[25]A01-1'!$A$5:$C$36</definedName>
    <definedName name="__4A08_" localSheetId="25">'[27]A01-1'!$A$5:$C$36</definedName>
    <definedName name="__A01" localSheetId="25">#REF!</definedName>
    <definedName name="__A08" localSheetId="25">'[25]A01-1'!$A$5:$C$36</definedName>
    <definedName name="__qyc1234" localSheetId="25">#REF!</definedName>
    <definedName name="_1A01_" localSheetId="25">#REF!</definedName>
    <definedName name="_2A01_" localSheetId="25">#REF!</definedName>
    <definedName name="_2A08_" localSheetId="25">'[28]A01-1'!$A$5:$C$36</definedName>
    <definedName name="_4A08_" localSheetId="25">'[25]A01-1'!$A$5:$C$36</definedName>
    <definedName name="_A01" localSheetId="25">#REF!</definedName>
    <definedName name="_A08" localSheetId="25">'[25]A01-1'!$A$5:$C$36</definedName>
    <definedName name="_a8756" localSheetId="25">'[8]A01-1'!$A$5:$C$36</definedName>
    <definedName name="_qyc1234" localSheetId="25">#REF!</definedName>
    <definedName name="Database" localSheetId="25" hidden="1">#REF!</definedName>
    <definedName name="_xlnm.Print_Titles" localSheetId="25">'26.县级国资收入'!$A$2:$IV$4</definedName>
    <definedName name="地区名称" localSheetId="25">#REF!</definedName>
    <definedName name="分类" localSheetId="25">#REF!</definedName>
    <definedName name="市州" localSheetId="25">[23]Sheet1!$A$2:$U$2</definedName>
    <definedName name="行业" localSheetId="25">[23]Sheet1!$W$2:$W$9</definedName>
    <definedName name="形式" localSheetId="25">#REF!</definedName>
    <definedName name="性质" localSheetId="25">[24]Sheet2!$A$1:$A$4</definedName>
    <definedName name="支出" localSheetId="25">#REF!</definedName>
    <definedName name="_______________A01" localSheetId="26">#REF!</definedName>
    <definedName name="_______________A08" localSheetId="26">'[8]A01-1'!$A$5:$C$36</definedName>
    <definedName name="______________A08" localSheetId="26">'[31]A01-1'!$A$5:$C$36</definedName>
    <definedName name="_____________A01" localSheetId="26">#REF!</definedName>
    <definedName name="_____________A08" localSheetId="26">'[32]A01-1'!$A$5:$C$36</definedName>
    <definedName name="____________A01" localSheetId="26">#REF!</definedName>
    <definedName name="___________A01" localSheetId="26">#REF!</definedName>
    <definedName name="__________A01" localSheetId="26">#REF!</definedName>
    <definedName name="__________qyc1234" localSheetId="26">#REF!</definedName>
    <definedName name="_________A01" localSheetId="26">#REF!</definedName>
    <definedName name="_________qyc1234" localSheetId="26">#REF!</definedName>
    <definedName name="________A01" localSheetId="26">#REF!</definedName>
    <definedName name="________qyc1234" localSheetId="26">#REF!</definedName>
    <definedName name="_______A01" localSheetId="26">#REF!</definedName>
    <definedName name="_______A08" localSheetId="26">'[30]A01-1'!$A$5:$C$36</definedName>
    <definedName name="_______qyc1234" localSheetId="26">#REF!</definedName>
    <definedName name="______A01" localSheetId="26">#REF!</definedName>
    <definedName name="______qyc1234" localSheetId="26">#REF!</definedName>
    <definedName name="_____A01" localSheetId="26">#REF!</definedName>
    <definedName name="_____qyc1234" localSheetId="26">#REF!</definedName>
    <definedName name="____1A01_" localSheetId="26">#REF!</definedName>
    <definedName name="____2A08_" localSheetId="26">'[25]A01-1'!$A$5:$C$36</definedName>
    <definedName name="____A01" localSheetId="26">#REF!</definedName>
    <definedName name="____A08" localSheetId="26">'[33]A01-1'!$A$5:$C$36</definedName>
    <definedName name="____qyc1234" localSheetId="26">#REF!</definedName>
    <definedName name="___1A01_" localSheetId="26">#REF!</definedName>
    <definedName name="___2A08_" localSheetId="26">'[26]A01-1'!$A$5:$C$36</definedName>
    <definedName name="___A01" localSheetId="26">#REF!</definedName>
    <definedName name="___A08" localSheetId="26">'[33]A01-1'!$A$5:$C$36</definedName>
    <definedName name="___qyc1234" localSheetId="26">#REF!</definedName>
    <definedName name="__1A01_" localSheetId="26">#REF!</definedName>
    <definedName name="__2A01_" localSheetId="26">#REF!</definedName>
    <definedName name="__2A08_" localSheetId="26">'[25]A01-1'!$A$5:$C$36</definedName>
    <definedName name="__4A08_" localSheetId="26">'[27]A01-1'!$A$5:$C$36</definedName>
    <definedName name="__A01" localSheetId="26">#REF!</definedName>
    <definedName name="__A08" localSheetId="26">'[25]A01-1'!$A$5:$C$36</definedName>
    <definedName name="__qyc1234" localSheetId="26">#REF!</definedName>
    <definedName name="_1A01_" localSheetId="26">#REF!</definedName>
    <definedName name="_2A01_" localSheetId="26">#REF!</definedName>
    <definedName name="_2A08_" localSheetId="26">'[28]A01-1'!$A$5:$C$36</definedName>
    <definedName name="_4A08_" localSheetId="26">'[25]A01-1'!$A$5:$C$36</definedName>
    <definedName name="_A01" localSheetId="26">#REF!</definedName>
    <definedName name="_A08" localSheetId="26">'[25]A01-1'!$A$5:$C$36</definedName>
    <definedName name="_a8756" localSheetId="26">'[8]A01-1'!$A$5:$C$36</definedName>
    <definedName name="_qyc1234" localSheetId="26">#REF!</definedName>
    <definedName name="Database" localSheetId="26" hidden="1">#REF!</definedName>
    <definedName name="_xlnm.Print_Titles" localSheetId="26">'27.县级国资支出'!$A$2:$IV$4</definedName>
    <definedName name="地区名称" localSheetId="26">#REF!</definedName>
    <definedName name="分类" localSheetId="26">#REF!</definedName>
    <definedName name="市州" localSheetId="26">[23]Sheet1!$A$2:$U$2</definedName>
    <definedName name="行业" localSheetId="26">[23]Sheet1!$W$2:$W$9</definedName>
    <definedName name="形式" localSheetId="26">#REF!</definedName>
    <definedName name="性质" localSheetId="26">[24]Sheet2!$A$1:$A$4</definedName>
    <definedName name="支出" localSheetId="26">#REF!</definedName>
    <definedName name="_xlnm.Print_Area" localSheetId="26">'27.县级国资支出'!$A$1:$E$22</definedName>
    <definedName name="_______________A01" localSheetId="27">#REF!</definedName>
    <definedName name="_______________A08" localSheetId="27">'[8]A01-1'!$A$5:$C$36</definedName>
    <definedName name="______________A08" localSheetId="27">'[31]A01-1'!$A$5:$C$36</definedName>
    <definedName name="_____________A01" localSheetId="27">#REF!</definedName>
    <definedName name="_____________A08" localSheetId="27">'[32]A01-1'!$A$5:$C$36</definedName>
    <definedName name="____________A01" localSheetId="27">#REF!</definedName>
    <definedName name="___________A01" localSheetId="27">#REF!</definedName>
    <definedName name="__________A01" localSheetId="27">#REF!</definedName>
    <definedName name="__________qyc1234" localSheetId="27">#REF!</definedName>
    <definedName name="_________A01" localSheetId="27">#REF!</definedName>
    <definedName name="_________qyc1234" localSheetId="27">#REF!</definedName>
    <definedName name="________A01" localSheetId="27">#REF!</definedName>
    <definedName name="________qyc1234" localSheetId="27">#REF!</definedName>
    <definedName name="_______A01" localSheetId="27">#REF!</definedName>
    <definedName name="_______A08" localSheetId="27">'[30]A01-1'!$A$5:$C$36</definedName>
    <definedName name="_______qyc1234" localSheetId="27">#REF!</definedName>
    <definedName name="______A01" localSheetId="27">#REF!</definedName>
    <definedName name="______qyc1234" localSheetId="27">#REF!</definedName>
    <definedName name="_____A01" localSheetId="27">#REF!</definedName>
    <definedName name="_____qyc1234" localSheetId="27">#REF!</definedName>
    <definedName name="____1A01_" localSheetId="27">#REF!</definedName>
    <definedName name="____2A08_" localSheetId="27">'[25]A01-1'!$A$5:$C$36</definedName>
    <definedName name="____A01" localSheetId="27">#REF!</definedName>
    <definedName name="____A08" localSheetId="27">'[33]A01-1'!$A$5:$C$36</definedName>
    <definedName name="____qyc1234" localSheetId="27">#REF!</definedName>
    <definedName name="___1A01_" localSheetId="27">#REF!</definedName>
    <definedName name="___2A08_" localSheetId="27">'[26]A01-1'!$A$5:$C$36</definedName>
    <definedName name="___A01" localSheetId="27">#REF!</definedName>
    <definedName name="___A08" localSheetId="27">'[33]A01-1'!$A$5:$C$36</definedName>
    <definedName name="___qyc1234" localSheetId="27">#REF!</definedName>
    <definedName name="__1A01_" localSheetId="27">#REF!</definedName>
    <definedName name="__2A01_" localSheetId="27">#REF!</definedName>
    <definedName name="__2A08_" localSheetId="27">'[25]A01-1'!$A$5:$C$36</definedName>
    <definedName name="__4A08_" localSheetId="27">'[27]A01-1'!$A$5:$C$36</definedName>
    <definedName name="__A01" localSheetId="27">#REF!</definedName>
    <definedName name="__A08" localSheetId="27">'[25]A01-1'!$A$5:$C$36</definedName>
    <definedName name="__qyc1234" localSheetId="27">#REF!</definedName>
    <definedName name="_1A01_" localSheetId="27">#REF!</definedName>
    <definedName name="_2A01_" localSheetId="27">#REF!</definedName>
    <definedName name="_2A08_" localSheetId="27">'[28]A01-1'!$A$5:$C$36</definedName>
    <definedName name="_4A08_" localSheetId="27">'[25]A01-1'!$A$5:$C$36</definedName>
    <definedName name="_A01" localSheetId="27">#REF!</definedName>
    <definedName name="_A08" localSheetId="27">'[25]A01-1'!$A$5:$C$36</definedName>
    <definedName name="_a8756" localSheetId="27">'[8]A01-1'!$A$5:$C$36</definedName>
    <definedName name="_qyc1234" localSheetId="27">#REF!</definedName>
    <definedName name="Database" localSheetId="27" hidden="1">#REF!</definedName>
    <definedName name="地区名称" localSheetId="27">#REF!</definedName>
    <definedName name="分类" localSheetId="27">#REF!</definedName>
    <definedName name="市州" localSheetId="27">[23]Sheet1!$A$2:$U$2</definedName>
    <definedName name="行业" localSheetId="27">[23]Sheet1!$W$2:$W$9</definedName>
    <definedName name="形式" localSheetId="27">#REF!</definedName>
    <definedName name="性质" localSheetId="27">[24]Sheet2!$A$1:$A$4</definedName>
    <definedName name="支出" localSheetId="27">#REF!</definedName>
    <definedName name="_xlnm.Print_Area" localSheetId="27">'28.县级国资平衡 '!$A$1:$D$11</definedName>
    <definedName name="_______________A01" localSheetId="31">#REF!</definedName>
    <definedName name="_______________A08" localSheetId="31">'[34]A01-1'!$A$5:$C$36</definedName>
    <definedName name="____1A01_" localSheetId="31">#REF!</definedName>
    <definedName name="____2A08_" localSheetId="31">'[35]A01-1'!$A$5:$C$36</definedName>
    <definedName name="____A01" localSheetId="31">#REF!</definedName>
    <definedName name="____A08" localSheetId="31">'[36]A01-1'!$A$5:$C$36</definedName>
    <definedName name="___1A01_" localSheetId="31">#REF!</definedName>
    <definedName name="___2A08_" localSheetId="31">'[34]A01-1'!$A$5:$C$36</definedName>
    <definedName name="___A01" localSheetId="31">#REF!</definedName>
    <definedName name="___A08" localSheetId="31">'[36]A01-1'!$A$5:$C$36</definedName>
    <definedName name="__1A01_" localSheetId="31">#REF!</definedName>
    <definedName name="__2A01_" localSheetId="31">#REF!</definedName>
    <definedName name="__2A08_" localSheetId="31">'[34]A01-1'!$A$5:$C$36</definedName>
    <definedName name="__4A08_" localSheetId="31">'[34]A01-1'!$A$5:$C$36</definedName>
    <definedName name="__A01" localSheetId="31">#REF!</definedName>
    <definedName name="__A08" localSheetId="31">'[34]A01-1'!$A$5:$C$36</definedName>
    <definedName name="_1A01_" localSheetId="31">#REF!</definedName>
    <definedName name="_2A01_" localSheetId="31">#REF!</definedName>
    <definedName name="_2A08_" localSheetId="31">#REF!</definedName>
    <definedName name="_4A08_" localSheetId="31">'[34]A01-1'!$A$5:$C$36</definedName>
    <definedName name="_A01" localSheetId="31">#REF!</definedName>
    <definedName name="_A08" localSheetId="31">'[34]A01-1'!$A$5:$C$36</definedName>
    <definedName name="_qyc1234" localSheetId="31">#REF!</definedName>
    <definedName name="Database" localSheetId="31" hidden="1">#REF!</definedName>
    <definedName name="_xlnm.Print_Area" localSheetId="31">'32.县级社保基金收入决算'!$A$1:$E$46</definedName>
    <definedName name="_xlnm.Print_Titles" localSheetId="31">'32.县级社保基金收入决算'!$1:$4</definedName>
    <definedName name="地区名称" localSheetId="31">#REF!</definedName>
    <definedName name="支出" localSheetId="31">#REF!</definedName>
    <definedName name="_xlnm._FilterDatabase" localSheetId="31" hidden="1">'32.县级社保基金收入决算'!$A$4:$HW$46</definedName>
    <definedName name="_______________A01" localSheetId="32">#REF!</definedName>
    <definedName name="_______________A08" localSheetId="32">'[34]A01-1'!$A$5:$C$36</definedName>
    <definedName name="____1A01_" localSheetId="32">#REF!</definedName>
    <definedName name="____2A08_" localSheetId="32">'[35]A01-1'!$A$5:$C$36</definedName>
    <definedName name="____A01" localSheetId="32">#REF!</definedName>
    <definedName name="____A08" localSheetId="32">'[36]A01-1'!$A$5:$C$36</definedName>
    <definedName name="___1A01_" localSheetId="32">#REF!</definedName>
    <definedName name="___2A08_" localSheetId="32">'[34]A01-1'!$A$5:$C$36</definedName>
    <definedName name="___A01" localSheetId="32">#REF!</definedName>
    <definedName name="___A08" localSheetId="32">'[36]A01-1'!$A$5:$C$36</definedName>
    <definedName name="__1A01_" localSheetId="32">#REF!</definedName>
    <definedName name="__2A01_" localSheetId="32">#REF!</definedName>
    <definedName name="__2A08_" localSheetId="32">'[34]A01-1'!$A$5:$C$36</definedName>
    <definedName name="__4A08_" localSheetId="32">'[34]A01-1'!$A$5:$C$36</definedName>
    <definedName name="__A01" localSheetId="32">#REF!</definedName>
    <definedName name="__A08" localSheetId="32">'[34]A01-1'!$A$5:$C$36</definedName>
    <definedName name="_1A01_" localSheetId="32">#REF!</definedName>
    <definedName name="_2A01_" localSheetId="32">#REF!</definedName>
    <definedName name="_2A08_" localSheetId="32">#REF!</definedName>
    <definedName name="_4A08_" localSheetId="32">'[34]A01-1'!$A$5:$C$36</definedName>
    <definedName name="_A01" localSheetId="32">#REF!</definedName>
    <definedName name="_A08" localSheetId="32">'[34]A01-1'!$A$5:$C$36</definedName>
    <definedName name="_qyc1234" localSheetId="32">#REF!</definedName>
    <definedName name="Database" localSheetId="32" hidden="1">#REF!</definedName>
    <definedName name="_xlnm.Print_Area" localSheetId="32">'33.县级社保基金支出决算'!$A$1:$E$43</definedName>
    <definedName name="_xlnm.Print_Titles" localSheetId="32">'33.县级社保基金支出决算'!$1:$4</definedName>
    <definedName name="地区名称" localSheetId="32">#REF!</definedName>
    <definedName name="支出" localSheetId="32">#REF!</definedName>
    <definedName name="_______________A01" localSheetId="33">#REF!</definedName>
    <definedName name="_______________A08" localSheetId="33">'[34]A01-1'!$A$5:$C$36</definedName>
    <definedName name="____1A01_" localSheetId="33">#REF!</definedName>
    <definedName name="____2A08_" localSheetId="33">'[35]A01-1'!$A$5:$C$36</definedName>
    <definedName name="____A01" localSheetId="33">#REF!</definedName>
    <definedName name="____A08" localSheetId="33">'[36]A01-1'!$A$5:$C$36</definedName>
    <definedName name="___1A01_" localSheetId="33">#REF!</definedName>
    <definedName name="___2A08_" localSheetId="33">'[34]A01-1'!$A$5:$C$36</definedName>
    <definedName name="___A01" localSheetId="33">#REF!</definedName>
    <definedName name="___A08" localSheetId="33">'[36]A01-1'!$A$5:$C$36</definedName>
    <definedName name="__1A01_" localSheetId="33">#REF!</definedName>
    <definedName name="__2A01_" localSheetId="33">#REF!</definedName>
    <definedName name="__2A08_" localSheetId="33">'[34]A01-1'!$A$5:$C$36</definedName>
    <definedName name="__4A08_" localSheetId="33">'[34]A01-1'!$A$5:$C$36</definedName>
    <definedName name="__A01" localSheetId="33">#REF!</definedName>
    <definedName name="__A08" localSheetId="33">'[34]A01-1'!$A$5:$C$36</definedName>
    <definedName name="_1A01_" localSheetId="33">#REF!</definedName>
    <definedName name="_2A01_" localSheetId="33">#REF!</definedName>
    <definedName name="_2A08_" localSheetId="33">#REF!</definedName>
    <definedName name="_4A08_" localSheetId="33">'[34]A01-1'!$A$5:$C$36</definedName>
    <definedName name="_A01" localSheetId="33">#REF!</definedName>
    <definedName name="_A08" localSheetId="33">'[34]A01-1'!$A$5:$C$36</definedName>
    <definedName name="_qyc1234" localSheetId="33">#REF!</definedName>
    <definedName name="Database" localSheetId="33" hidden="1">#REF!</definedName>
    <definedName name="_xlnm.Print_Area" localSheetId="33">'34.县级社保基金平衡表'!$A$1:$D$46</definedName>
    <definedName name="地区名称" localSheetId="33">#REF!</definedName>
    <definedName name="支出" localSheetId="33">#REF!</definedName>
    <definedName name="_xlnm.Print_Titles" localSheetId="33">'34.县级社保基金平衡表'!$1:$4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<sst xmlns="http://schemas.openxmlformats.org/spreadsheetml/2006/main" count="2483" uniqueCount="1224">
  <si>
    <t>表1</t>
  </si>
  <si>
    <t>2022年泸县地方一般公共预算收入决算表</t>
  </si>
  <si>
    <t>单位：万元，%</t>
  </si>
  <si>
    <t>预算科目</t>
  </si>
  <si>
    <t>年初
预算数</t>
  </si>
  <si>
    <t>变动
预算数</t>
  </si>
  <si>
    <t>决算数</t>
  </si>
  <si>
    <t>为预算</t>
  </si>
  <si>
    <t>为上年
决算</t>
  </si>
  <si>
    <t>2021决算数</t>
  </si>
  <si>
    <t>税收收入小计</t>
  </si>
  <si>
    <t>税收收入</t>
  </si>
  <si>
    <t>一、增值税</t>
  </si>
  <si>
    <t xml:space="preserve">  增值税</t>
  </si>
  <si>
    <t>二、企业所得税</t>
  </si>
  <si>
    <t xml:space="preserve">  消费税</t>
  </si>
  <si>
    <t>三、企业所得税退税</t>
  </si>
  <si>
    <t xml:space="preserve">  企业所得税</t>
  </si>
  <si>
    <t>四、个人所得税</t>
  </si>
  <si>
    <t xml:space="preserve">  企业所得税退税</t>
  </si>
  <si>
    <t>五、资源税</t>
  </si>
  <si>
    <t xml:space="preserve">  个人所得税</t>
  </si>
  <si>
    <t xml:space="preserve">  个人所得税(款)</t>
  </si>
  <si>
    <t>六、城市维护建设税</t>
  </si>
  <si>
    <t xml:space="preserve">  资源税</t>
  </si>
  <si>
    <t>七、房产税</t>
  </si>
  <si>
    <t xml:space="preserve">  城市维护建设税</t>
  </si>
  <si>
    <t>八、印花税</t>
  </si>
  <si>
    <t xml:space="preserve">  房产税</t>
  </si>
  <si>
    <t>九、城镇土地使用税</t>
  </si>
  <si>
    <t xml:space="preserve">  印花税</t>
  </si>
  <si>
    <t>十、土地增值税</t>
  </si>
  <si>
    <t xml:space="preserve">  城镇土地使用税</t>
  </si>
  <si>
    <t>十一、车船税</t>
  </si>
  <si>
    <t xml:space="preserve">  土地增值税</t>
  </si>
  <si>
    <t>十二、耕地占用税</t>
  </si>
  <si>
    <t xml:space="preserve">  车船税</t>
  </si>
  <si>
    <t xml:space="preserve">  车船税(款)</t>
  </si>
  <si>
    <t>十三、契税</t>
  </si>
  <si>
    <t xml:space="preserve">  船舶吨税</t>
  </si>
  <si>
    <t xml:space="preserve">  船舶吨税(款)</t>
  </si>
  <si>
    <t>十四、烟叶税</t>
  </si>
  <si>
    <t xml:space="preserve">  车辆购置税</t>
  </si>
  <si>
    <t xml:space="preserve">  车辆购置税(款)</t>
  </si>
  <si>
    <t>十五、环境保护税</t>
  </si>
  <si>
    <t xml:space="preserve">  关税</t>
  </si>
  <si>
    <t xml:space="preserve">  关税(款)</t>
  </si>
  <si>
    <t>十六、其他税收收入</t>
  </si>
  <si>
    <t xml:space="preserve">  耕地占用税</t>
  </si>
  <si>
    <t xml:space="preserve">  耕地占用税(款)</t>
  </si>
  <si>
    <t>非税收入小计</t>
  </si>
  <si>
    <t xml:space="preserve">  契税</t>
  </si>
  <si>
    <t xml:space="preserve">  契税(款)</t>
  </si>
  <si>
    <t>十七、专项收入</t>
  </si>
  <si>
    <t xml:space="preserve">  烟叶税</t>
  </si>
  <si>
    <t xml:space="preserve">  烟叶税(款)</t>
  </si>
  <si>
    <t>十八、行政事业性收费收入</t>
  </si>
  <si>
    <t xml:space="preserve">  环境保护税</t>
  </si>
  <si>
    <t xml:space="preserve">  环境保护税(款)</t>
  </si>
  <si>
    <t>十九、罚没收入</t>
  </si>
  <si>
    <t xml:space="preserve">  其他税收收入</t>
  </si>
  <si>
    <t xml:space="preserve">  其他税收收入(款)</t>
  </si>
  <si>
    <t>二十、国有资本经营收入</t>
  </si>
  <si>
    <t>非税收入</t>
  </si>
  <si>
    <t>二十一、国有资源（资产）有偿使用收入</t>
  </si>
  <si>
    <t xml:space="preserve">  专项收入</t>
  </si>
  <si>
    <t>二十二、捐赠收入</t>
  </si>
  <si>
    <t xml:space="preserve">  行政事业性收费收入</t>
  </si>
  <si>
    <t>二十三、政府住房基金收入</t>
  </si>
  <si>
    <t xml:space="preserve">  罚没收入</t>
  </si>
  <si>
    <t>二十四、其他收入</t>
  </si>
  <si>
    <t xml:space="preserve">  国有资本经营收入</t>
  </si>
  <si>
    <t xml:space="preserve">  国有资源(资产)有偿使用收入</t>
  </si>
  <si>
    <t>一般公共预算收入合计</t>
  </si>
  <si>
    <t xml:space="preserve">  捐赠收入</t>
  </si>
  <si>
    <t xml:space="preserve">  政府住房基金收入</t>
  </si>
  <si>
    <t xml:space="preserve">  其他收入</t>
  </si>
  <si>
    <t xml:space="preserve">  其他收入(款)</t>
  </si>
  <si>
    <t>表2</t>
  </si>
  <si>
    <t>2022年泸县一般公共预算支出决算表</t>
  </si>
  <si>
    <t>单位：万元,%</t>
  </si>
  <si>
    <t>一、一般公共服务支出</t>
  </si>
  <si>
    <t>一般公共服务支出</t>
  </si>
  <si>
    <t>二、外交支出</t>
  </si>
  <si>
    <t>外交支出</t>
  </si>
  <si>
    <t>三、国防支出</t>
  </si>
  <si>
    <t>国防支出</t>
  </si>
  <si>
    <t>四、公共安全支出</t>
  </si>
  <si>
    <t>公共安全支出</t>
  </si>
  <si>
    <t>五、教育支出</t>
  </si>
  <si>
    <t>教育支出</t>
  </si>
  <si>
    <t>六、科学技术支出</t>
  </si>
  <si>
    <t>科学技术支出</t>
  </si>
  <si>
    <t>七、文化旅游体育与传媒支出</t>
  </si>
  <si>
    <t>文化旅游体育与传媒支出</t>
  </si>
  <si>
    <t>八、社会保障和就业支出</t>
  </si>
  <si>
    <t>社会保障和就业支出</t>
  </si>
  <si>
    <t>九、卫生健康支出</t>
  </si>
  <si>
    <t>卫生健康支出</t>
  </si>
  <si>
    <t>十、节能环保支出</t>
  </si>
  <si>
    <t>节能环保支出</t>
  </si>
  <si>
    <t>十一、城乡社区支出</t>
  </si>
  <si>
    <t>城乡社区支出</t>
  </si>
  <si>
    <t>十二、农林水支出</t>
  </si>
  <si>
    <t>农林水支出</t>
  </si>
  <si>
    <t>十三、交通运输支出</t>
  </si>
  <si>
    <t>交通运输支出</t>
  </si>
  <si>
    <t>十四、资源勘探工业信息等支出</t>
  </si>
  <si>
    <t>资源勘探工业信息等支出</t>
  </si>
  <si>
    <t>十五、商业服务业等支出</t>
  </si>
  <si>
    <t>商业服务业等支出</t>
  </si>
  <si>
    <t>十六、金融支出</t>
  </si>
  <si>
    <t>金融支出</t>
  </si>
  <si>
    <t>十七、援助其他地区支出</t>
  </si>
  <si>
    <t>援助其他地区支出</t>
  </si>
  <si>
    <t>十八、自然资源海洋气象等支出</t>
  </si>
  <si>
    <t>自然资源海洋气象等支出</t>
  </si>
  <si>
    <t>十九、住房保障支出</t>
  </si>
  <si>
    <t>住房保障支出</t>
  </si>
  <si>
    <t>二十、粮油物资储备支出</t>
  </si>
  <si>
    <t>粮油物资储备支出</t>
  </si>
  <si>
    <t>二十一、灾害防治及应急管理支出</t>
  </si>
  <si>
    <t>灾害防治及应急管理支出</t>
  </si>
  <si>
    <t>二十二、预备费</t>
  </si>
  <si>
    <t>预备费</t>
  </si>
  <si>
    <t>二十三、其他支出</t>
  </si>
  <si>
    <t>其他支出(类)</t>
  </si>
  <si>
    <t>二十四、债务付息支出</t>
  </si>
  <si>
    <t>债务付息支出</t>
  </si>
  <si>
    <t>二十五、债务发行费用支出</t>
  </si>
  <si>
    <t>债务发行费用支出</t>
  </si>
  <si>
    <t>一般公共预算支出合计</t>
  </si>
  <si>
    <t>表3</t>
  </si>
  <si>
    <t>2022年泸县一般公共预算收支决算平衡表</t>
  </si>
  <si>
    <t>单位：万元</t>
  </si>
  <si>
    <t>收   入</t>
  </si>
  <si>
    <t>支   出</t>
  </si>
  <si>
    <t>一般公共预算收入</t>
  </si>
  <si>
    <t>一般公共预算支出</t>
  </si>
  <si>
    <t>转移性收入</t>
  </si>
  <si>
    <t>转移性支出</t>
  </si>
  <si>
    <t>上级补助收入</t>
  </si>
  <si>
    <t>上解支出</t>
  </si>
  <si>
    <t>一般性转移支付收入</t>
  </si>
  <si>
    <t>体制上解支出</t>
  </si>
  <si>
    <t>专项转移支付收入</t>
  </si>
  <si>
    <t>专项上解支出</t>
  </si>
  <si>
    <t>上年结余收入</t>
  </si>
  <si>
    <t>调出资金</t>
  </si>
  <si>
    <t>调入资金</t>
  </si>
  <si>
    <t>区域间转移性支出</t>
  </si>
  <si>
    <t>从政府性基金预算调入</t>
  </si>
  <si>
    <t>从国有资本经营预算调入</t>
  </si>
  <si>
    <t>生态保护补偿转移性支出</t>
  </si>
  <si>
    <t>从其他资金调入</t>
  </si>
  <si>
    <t>土地指标调剂转移性支出</t>
  </si>
  <si>
    <t>债务转贷收入</t>
  </si>
  <si>
    <t>其他转移性支出</t>
  </si>
  <si>
    <t>地方政府一般债券转贷收入</t>
  </si>
  <si>
    <t>安排预算稳定调节基金</t>
  </si>
  <si>
    <t>地方政府向外国政府借款转贷收入</t>
  </si>
  <si>
    <t>补充预算周转金</t>
  </si>
  <si>
    <t>地方政府向国际组织借款转贷收入</t>
  </si>
  <si>
    <t>拨付国债转贷资金数</t>
  </si>
  <si>
    <t>地方政府其他一般债务转贷收入</t>
  </si>
  <si>
    <t>国债转贷资金结余</t>
  </si>
  <si>
    <t>动用预算稳定调节基金</t>
  </si>
  <si>
    <t>债务还本支出</t>
  </si>
  <si>
    <t>国债转贷收入</t>
  </si>
  <si>
    <t>地方政府一般债务还本支出</t>
  </si>
  <si>
    <t>国债转贷资金上年结余</t>
  </si>
  <si>
    <t>地方政府一般债券还本支出</t>
  </si>
  <si>
    <t>国债转贷转补助数</t>
  </si>
  <si>
    <t>地方政府向外国政府借款还本支出</t>
  </si>
  <si>
    <t>地方政府向国际组织借款还本支出</t>
  </si>
  <si>
    <t>收  入  总  计</t>
  </si>
  <si>
    <t>支  出  总  计</t>
  </si>
  <si>
    <t>年终结余</t>
  </si>
  <si>
    <t>其中：结转下年支出</t>
  </si>
  <si>
    <t>表4</t>
  </si>
  <si>
    <t>2022年泸县县级地方一般公共预算收入决算表</t>
  </si>
  <si>
    <t>2021年决算数</t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</si>
  <si>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增值税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</si>
  <si>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增值税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</si>
  <si>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企业所得税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</si>
  <si>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企业所得税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</si>
  <si>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个人所得税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</si>
  <si>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个人所得税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款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</si>
  <si>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资源税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</si>
  <si>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资源税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</si>
  <si>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城市维护建设税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</si>
  <si>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城市维护建设税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</si>
  <si>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房产税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</si>
  <si>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房产税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</si>
  <si>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印花税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</si>
  <si>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印花税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</si>
  <si>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城镇土地使用税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</si>
  <si>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城镇土地使用税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</si>
  <si>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土地增值税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</si>
  <si>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土地增值税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</si>
  <si>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车船税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</si>
  <si>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车船税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款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</si>
  <si>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耕地占用税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</si>
  <si>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耕地占用税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款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</si>
  <si>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契税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</si>
  <si>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契税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款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</si>
  <si>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环境保护税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</si>
  <si>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环境保护税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款</t>
    </r>
    <r>
      <rPr>
        <sz val="10"/>
        <rFont val="Times New Roman"/>
        <charset val="0"/>
      </rPr>
      <t>)</t>
    </r>
  </si>
  <si>
    <t>非税收入合计</t>
  </si>
  <si>
    <t xml:space="preserve"> 其他税收收入</t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</si>
  <si>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专项收入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</si>
  <si>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行政事业性收费收入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</si>
  <si>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专项收入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</si>
  <si>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罚没收入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</si>
  <si>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行政事业性收费收入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</si>
  <si>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国有资本经营收入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</si>
  <si>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罚没收入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</si>
  <si>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国有资源（资产）有偿使用收入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</si>
  <si>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国有资源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资产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有偿使用收入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</si>
  <si>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政府住房基金收入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</si>
  <si>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捐赠收入</t>
    </r>
  </si>
  <si>
    <r>
      <rPr>
        <sz val="10"/>
        <rFont val="Times New Roman"/>
        <charset val="0"/>
      </rPr>
      <t xml:space="preserve">  </t>
    </r>
    <r>
      <rPr>
        <sz val="10"/>
        <rFont val="仿宋_GB2312"/>
        <charset val="0"/>
      </rPr>
      <t>其他收入</t>
    </r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</si>
  <si>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政府住房基金收入</t>
    </r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</si>
  <si>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其他收入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款</t>
    </r>
    <r>
      <rPr>
        <sz val="10"/>
        <rFont val="Times New Roman"/>
        <charset val="0"/>
      </rPr>
      <t>)</t>
    </r>
  </si>
  <si>
    <t>表5</t>
  </si>
  <si>
    <t>2022年泸县县级一般公共预算支出决算表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</si>
  <si>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</si>
  <si>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</si>
  <si>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</si>
  <si>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</si>
  <si>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</si>
  <si>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</si>
  <si>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</si>
  <si>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</si>
  <si>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</si>
  <si>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</si>
  <si>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</si>
  <si>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</si>
  <si>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</si>
  <si>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政府办公厅（室）及相关机构事务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</si>
  <si>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</si>
  <si>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</si>
  <si>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</si>
  <si>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</si>
  <si>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</si>
  <si>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</si>
  <si>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</si>
  <si>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</si>
  <si>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</si>
  <si>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</si>
  <si>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</si>
  <si>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</si>
  <si>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财政国库业务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</si>
  <si>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</si>
  <si>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</si>
  <si>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</si>
  <si>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</si>
  <si>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</si>
  <si>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</si>
  <si>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</si>
  <si>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</si>
  <si>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人力资源事务</t>
  </si>
  <si>
    <t xml:space="preserve">    其他人力资源事务支出</t>
  </si>
  <si>
    <t xml:space="preserve">  纪检监察事务</t>
  </si>
  <si>
    <t xml:space="preserve">    大案要案查处</t>
  </si>
  <si>
    <t xml:space="preserve">    其他纪检监察事务支出</t>
  </si>
  <si>
    <t xml:space="preserve">    巡视工作</t>
  </si>
  <si>
    <t xml:space="preserve">  商贸事务</t>
  </si>
  <si>
    <t xml:space="preserve">    对外贸易管理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</si>
  <si>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</si>
  <si>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</si>
  <si>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</si>
  <si>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</si>
  <si>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</si>
  <si>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专利试点和产业化推进</t>
  </si>
  <si>
    <t xml:space="preserve">    其他知识产权事务支出</t>
  </si>
  <si>
    <t xml:space="preserve">  档案事务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</si>
  <si>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</si>
  <si>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</si>
  <si>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</si>
  <si>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</si>
  <si>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</si>
  <si>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</si>
  <si>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</si>
  <si>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</si>
  <si>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</si>
  <si>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</si>
  <si>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</si>
  <si>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</si>
  <si>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</t>
  </si>
  <si>
    <t xml:space="preserve">    其他共产党事务支出</t>
  </si>
  <si>
    <t xml:space="preserve">  市场监督管理事务</t>
  </si>
  <si>
    <t xml:space="preserve">    市场监督管理专项</t>
  </si>
  <si>
    <t xml:space="preserve">    市场秩序执法</t>
  </si>
  <si>
    <t xml:space="preserve">    消费者权益保护</t>
  </si>
  <si>
    <t xml:space="preserve">    市场监督管理技术支持</t>
  </si>
  <si>
    <t xml:space="preserve">    食品安全监管</t>
  </si>
  <si>
    <t xml:space="preserve">    认证认可监督管理</t>
  </si>
  <si>
    <t xml:space="preserve">    标准化管理</t>
  </si>
  <si>
    <t xml:space="preserve">    其他市场监督管理事务</t>
  </si>
  <si>
    <t xml:space="preserve">  其他一般公共服务支出</t>
  </si>
  <si>
    <t xml:space="preserve">    其他一般公共服务支出</t>
  </si>
  <si>
    <t xml:space="preserve">  国防动员</t>
  </si>
  <si>
    <t xml:space="preserve">    兵役征集</t>
  </si>
  <si>
    <t xml:space="preserve">    国防教育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</si>
  <si>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</si>
  <si>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</si>
  <si>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</si>
  <si>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</si>
  <si>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 xml:space="preserve">  武装警察部队</t>
  </si>
  <si>
    <t xml:space="preserve">    武装警察部队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</si>
  <si>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</si>
  <si>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</si>
  <si>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</si>
  <si>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</si>
  <si>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检察</t>
  </si>
  <si>
    <t xml:space="preserve">    两房建设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</si>
  <si>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</si>
  <si>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</si>
  <si>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</si>
  <si>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</si>
  <si>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</si>
  <si>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</si>
  <si>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</si>
  <si>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</si>
  <si>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</si>
  <si>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</si>
  <si>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</si>
  <si>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</si>
  <si>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法治建设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</si>
  <si>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</si>
  <si>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</si>
  <si>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</si>
  <si>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</si>
  <si>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</si>
  <si>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</si>
  <si>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</si>
  <si>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</si>
  <si>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</si>
  <si>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</si>
  <si>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</si>
  <si>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</si>
  <si>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初级职业教育</t>
  </si>
  <si>
    <t xml:space="preserve">    中等职业教育</t>
  </si>
  <si>
    <t xml:space="preserve">    高等职业教育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</si>
  <si>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</si>
  <si>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</si>
  <si>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</si>
  <si>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</si>
  <si>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</si>
  <si>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</si>
  <si>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</si>
  <si>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其他教育支出</t>
  </si>
  <si>
    <t xml:space="preserve">    其他教育支出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</si>
  <si>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</si>
  <si>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</si>
  <si>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</si>
  <si>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</si>
  <si>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科技成果转化与扩散</t>
  </si>
  <si>
    <t xml:space="preserve">  科学技术与服务</t>
  </si>
  <si>
    <t xml:space="preserve">    技术创新服务体系</t>
  </si>
  <si>
    <t xml:space="preserve">    其他科技条件与服务支出</t>
  </si>
  <si>
    <t xml:space="preserve">  科学技术普及</t>
  </si>
  <si>
    <t xml:space="preserve">    其他科学技术普及支出</t>
  </si>
  <si>
    <t xml:space="preserve">  其他科学技术支出</t>
  </si>
  <si>
    <t xml:space="preserve">    其他科学技术支出</t>
  </si>
  <si>
    <t xml:space="preserve">  文化和旅游</t>
  </si>
  <si>
    <t xml:space="preserve">    图书馆</t>
  </si>
  <si>
    <t xml:space="preserve">    群众文化</t>
  </si>
  <si>
    <t xml:space="preserve">    文化创作与保护</t>
  </si>
  <si>
    <t xml:space="preserve">    文化和旅游市场事务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</si>
  <si>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</si>
  <si>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</si>
  <si>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</si>
  <si>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</si>
  <si>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</si>
  <si>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</si>
  <si>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</si>
  <si>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</si>
  <si>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</si>
  <si>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</si>
  <si>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</si>
  <si>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</si>
  <si>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</si>
  <si>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广播电视事务</t>
  </si>
  <si>
    <t xml:space="preserve">    其他广播电视支出</t>
  </si>
  <si>
    <t xml:space="preserve">  其他文化体育与传媒支出</t>
  </si>
  <si>
    <t xml:space="preserve">    宣传文化发展专项支出</t>
  </si>
  <si>
    <t xml:space="preserve">    其他文化体育与传媒支出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</si>
  <si>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</si>
  <si>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</si>
  <si>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</si>
  <si>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</si>
  <si>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</si>
  <si>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</si>
  <si>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</si>
  <si>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</si>
  <si>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</si>
  <si>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</si>
  <si>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</si>
  <si>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</si>
  <si>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</si>
  <si>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</si>
  <si>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</si>
  <si>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</si>
  <si>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</si>
  <si>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</si>
  <si>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就业创业服务补贴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</si>
  <si>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</si>
  <si>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</si>
  <si>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</si>
  <si>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</si>
  <si>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</si>
  <si>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</si>
  <si>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</si>
  <si>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</si>
  <si>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</si>
  <si>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</si>
  <si>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</si>
  <si>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</si>
  <si>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</si>
  <si>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</si>
  <si>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</si>
  <si>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</si>
  <si>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</si>
  <si>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</si>
  <si>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</si>
  <si>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</si>
  <si>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</si>
  <si>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</si>
  <si>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</si>
  <si>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</si>
  <si>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</si>
  <si>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</si>
  <si>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</si>
  <si>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</si>
  <si>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</si>
  <si>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</si>
  <si>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红十字事业</t>
  </si>
  <si>
    <t xml:space="preserve">    其他红十字事业支出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</si>
  <si>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</si>
  <si>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</si>
  <si>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</si>
  <si>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</si>
  <si>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</si>
  <si>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</si>
  <si>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</si>
  <si>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</si>
  <si>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</si>
  <si>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</si>
  <si>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</si>
  <si>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</si>
  <si>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</si>
  <si>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</si>
  <si>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</si>
  <si>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</si>
  <si>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</si>
  <si>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</si>
  <si>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</si>
  <si>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</si>
  <si>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</si>
  <si>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儿童医院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</si>
  <si>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</si>
  <si>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</si>
  <si>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</si>
  <si>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</si>
  <si>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</si>
  <si>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</si>
  <si>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</si>
  <si>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</si>
  <si>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</si>
  <si>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</si>
  <si>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</si>
  <si>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</si>
  <si>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</si>
  <si>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</si>
  <si>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</si>
  <si>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</si>
  <si>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</si>
  <si>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</si>
  <si>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</si>
  <si>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</si>
  <si>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</si>
  <si>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</si>
  <si>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</si>
  <si>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</si>
  <si>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</si>
  <si>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</si>
  <si>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</si>
  <si>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</si>
  <si>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</si>
  <si>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</si>
  <si>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</si>
  <si>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</si>
  <si>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</si>
  <si>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</si>
  <si>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</si>
  <si>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</si>
  <si>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</si>
  <si>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</si>
  <si>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</si>
  <si>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</si>
  <si>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</si>
  <si>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</si>
  <si>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</si>
  <si>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</si>
  <si>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</si>
  <si>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</si>
  <si>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</si>
  <si>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</si>
  <si>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</si>
  <si>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</si>
  <si>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</si>
  <si>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</si>
  <si>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</si>
  <si>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</t>
  </si>
  <si>
    <t xml:space="preserve">    退耕现金</t>
  </si>
  <si>
    <t xml:space="preserve">  能源管理事务</t>
  </si>
  <si>
    <t xml:space="preserve">    其他能源管理事务支出</t>
  </si>
  <si>
    <t xml:space="preserve">  污染减排</t>
  </si>
  <si>
    <t xml:space="preserve">    生态环境监测与信息</t>
  </si>
  <si>
    <t xml:space="preserve">  可再生能源</t>
  </si>
  <si>
    <t xml:space="preserve">    可再生能源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</si>
  <si>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</si>
  <si>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</si>
  <si>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</si>
  <si>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</si>
  <si>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</si>
  <si>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</si>
  <si>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</si>
  <si>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</si>
  <si>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</si>
  <si>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</si>
  <si>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</si>
  <si>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</si>
  <si>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</si>
  <si>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</si>
  <si>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农业农村</t>
  </si>
  <si>
    <t xml:space="preserve">    机关服务</t>
  </si>
  <si>
    <t xml:space="preserve">    病虫害控制</t>
  </si>
  <si>
    <t xml:space="preserve">    农产品质量安全</t>
  </si>
  <si>
    <t xml:space="preserve">    执法监管</t>
  </si>
  <si>
    <t xml:space="preserve">    农业组织化与产业化经营</t>
  </si>
  <si>
    <t xml:space="preserve">    农业资源保护修复与利用</t>
  </si>
  <si>
    <t xml:space="preserve">    防灾救灾</t>
  </si>
  <si>
    <t xml:space="preserve">    农村合作经济</t>
  </si>
  <si>
    <t xml:space="preserve">    农产品加工与促销</t>
  </si>
  <si>
    <t xml:space="preserve">    渔业发展</t>
  </si>
  <si>
    <t xml:space="preserve">    农田建设</t>
  </si>
  <si>
    <t xml:space="preserve">    农村道路建设</t>
  </si>
  <si>
    <t xml:space="preserve">    成品油价格改革对渔业的补贴</t>
  </si>
  <si>
    <t xml:space="preserve">    其他农业农村支出</t>
  </si>
  <si>
    <t xml:space="preserve">  林业与草原</t>
  </si>
  <si>
    <t xml:space="preserve">    森林资源培育</t>
  </si>
  <si>
    <t xml:space="preserve">    森林资源管理</t>
  </si>
  <si>
    <t xml:space="preserve">    森林生态效益补偿</t>
  </si>
  <si>
    <t xml:space="preserve">    执法与监督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</si>
  <si>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</si>
  <si>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</si>
  <si>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</si>
  <si>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</si>
  <si>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</si>
  <si>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水利工程运行与维护</t>
  </si>
  <si>
    <t xml:space="preserve">    水土保持</t>
  </si>
  <si>
    <t xml:space="preserve">    水质监测</t>
  </si>
  <si>
    <t xml:space="preserve">    水利工程建设</t>
  </si>
  <si>
    <t xml:space="preserve">    防汛</t>
  </si>
  <si>
    <t xml:space="preserve">    大中型水库移民后期扶持专项支出</t>
  </si>
  <si>
    <t xml:space="preserve">    水利安全监督</t>
  </si>
  <si>
    <t xml:space="preserve">    农村人畜饮水</t>
  </si>
  <si>
    <t xml:space="preserve">    其他水利支出</t>
  </si>
  <si>
    <t xml:space="preserve">  巩固脱贫衔接乡村振兴</t>
  </si>
  <si>
    <t xml:space="preserve">    生产发展</t>
  </si>
  <si>
    <t xml:space="preserve">    社会发展</t>
  </si>
  <si>
    <t xml:space="preserve">    其他巩固脱贫衔接乡村振兴支出</t>
  </si>
  <si>
    <t xml:space="preserve">  农村综合改革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</si>
  <si>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</si>
  <si>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</si>
  <si>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</si>
  <si>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涉农贷款增量奖励</t>
  </si>
  <si>
    <t xml:space="preserve">    农业保险保费补贴</t>
  </si>
  <si>
    <t xml:space="preserve">    创业担保贷款贴息及奖补</t>
  </si>
  <si>
    <t xml:space="preserve">    其他普惠金融发展支出</t>
  </si>
  <si>
    <t xml:space="preserve">  目标价格补贴</t>
  </si>
  <si>
    <t xml:space="preserve">    其他目标价格补贴</t>
  </si>
  <si>
    <t xml:space="preserve">  其他农林水支出</t>
  </si>
  <si>
    <t xml:space="preserve">    其他农林水支出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</si>
  <si>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</si>
  <si>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</si>
  <si>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</si>
  <si>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</si>
  <si>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</si>
  <si>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海事管理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</si>
  <si>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</si>
  <si>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</si>
  <si>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</si>
  <si>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</si>
  <si>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</si>
  <si>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</si>
  <si>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</si>
  <si>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</si>
  <si>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铁路运输</t>
  </si>
  <si>
    <t xml:space="preserve">  其他交通运输支出(款)</t>
  </si>
  <si>
    <t xml:space="preserve">    公共交通运营补助</t>
  </si>
  <si>
    <t xml:space="preserve">  制造业</t>
  </si>
  <si>
    <t xml:space="preserve">    其他制造业支出</t>
  </si>
  <si>
    <t xml:space="preserve">  资源勘探开发</t>
  </si>
  <si>
    <t xml:space="preserve">    石油和天然气勘探开采</t>
  </si>
  <si>
    <t xml:space="preserve">    其他资源勘探业支出</t>
  </si>
  <si>
    <t xml:space="preserve">  工业和信息产业监管</t>
  </si>
  <si>
    <t xml:space="preserve">    信息安全建设</t>
  </si>
  <si>
    <t xml:space="preserve">    工业和信息产业支持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</si>
  <si>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</si>
  <si>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</si>
  <si>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</si>
  <si>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</si>
  <si>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</si>
  <si>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</si>
  <si>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</si>
  <si>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</si>
  <si>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</si>
  <si>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</si>
  <si>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 xml:space="preserve">  金融部门行政支出</t>
  </si>
  <si>
    <t xml:space="preserve">  金融部门监管支出</t>
  </si>
  <si>
    <t xml:space="preserve">    金融稽查与案件处理</t>
  </si>
  <si>
    <t xml:space="preserve">    金融部门其他监管支出</t>
  </si>
  <si>
    <t xml:space="preserve">  金融发展支出</t>
  </si>
  <si>
    <t xml:space="preserve">    其他金融发展支出</t>
  </si>
  <si>
    <t xml:space="preserve">  其他金融支出</t>
  </si>
  <si>
    <t xml:space="preserve">    其他金融支出</t>
  </si>
  <si>
    <t xml:space="preserve">  自然资源事务</t>
  </si>
  <si>
    <t xml:space="preserve">    自然资源规划及管理</t>
  </si>
  <si>
    <t xml:space="preserve">    土地资源利用与保护</t>
  </si>
  <si>
    <t xml:space="preserve">    自然资源行业业务管理</t>
  </si>
  <si>
    <t xml:space="preserve">    自然资源调查与确权登记</t>
  </si>
  <si>
    <t xml:space="preserve">    地质矿产资源与环境调查</t>
  </si>
  <si>
    <t xml:space="preserve">    其他自然资源事务支出</t>
  </si>
  <si>
    <t xml:space="preserve">  气象事务</t>
  </si>
  <si>
    <t xml:space="preserve">    气象装备保障维护</t>
  </si>
  <si>
    <t xml:space="preserve">    气象服务</t>
  </si>
  <si>
    <t xml:space="preserve">    其他气象事务支出</t>
  </si>
  <si>
    <t xml:space="preserve">  保障性安居工程支出</t>
  </si>
  <si>
    <t xml:space="preserve">    老旧小区改造</t>
  </si>
  <si>
    <t xml:space="preserve">    公共租赁住房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</si>
  <si>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</si>
  <si>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</si>
  <si>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</si>
  <si>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</si>
  <si>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</si>
  <si>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</si>
  <si>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信息统计</t>
  </si>
  <si>
    <t xml:space="preserve">    粮食专项业务活动</t>
  </si>
  <si>
    <t xml:space="preserve">    粮食风险基金</t>
  </si>
  <si>
    <t xml:space="preserve">    粮油市场调控专项资金</t>
  </si>
  <si>
    <t xml:space="preserve">    其他粮油物资事务支出</t>
  </si>
  <si>
    <t xml:space="preserve">  粮油储备</t>
  </si>
  <si>
    <t xml:space="preserve">    储备粮（油）库建设</t>
  </si>
  <si>
    <t xml:space="preserve">  重要商品储备</t>
  </si>
  <si>
    <t xml:space="preserve">    应急物资储备</t>
  </si>
  <si>
    <t xml:space="preserve">    其他粮油储备支出</t>
  </si>
  <si>
    <t xml:space="preserve">  应急管理事务</t>
  </si>
  <si>
    <t xml:space="preserve">    灾害风险防治</t>
  </si>
  <si>
    <t xml:space="preserve">    安全监管</t>
  </si>
  <si>
    <t xml:space="preserve">    其他应急管理事务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</si>
  <si>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</si>
  <si>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</si>
  <si>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</si>
  <si>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</si>
  <si>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其他矿山安全支出</t>
  </si>
  <si>
    <t xml:space="preserve">  自然灾害防治</t>
  </si>
  <si>
    <t xml:space="preserve">    地质灾害防治</t>
  </si>
  <si>
    <t xml:space="preserve">    其他自然灾害防治支出</t>
  </si>
  <si>
    <t>自然灾害救灾救助</t>
  </si>
  <si>
    <t xml:space="preserve">    自然灾害救助补助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</si>
  <si>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</si>
  <si>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</si>
  <si>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</si>
  <si>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</si>
  <si>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</si>
  <si>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</si>
  <si>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</si>
  <si>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</si>
  <si>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表6</t>
  </si>
  <si>
    <t>2022年泸县县级一般公共预算收支决算平衡表</t>
  </si>
  <si>
    <t>区域间转移性收入</t>
  </si>
  <si>
    <t>接受其他地区援助收入</t>
  </si>
  <si>
    <t>生态保护补偿转移性收入</t>
  </si>
  <si>
    <t>土地指标调剂转移性收入</t>
  </si>
  <si>
    <t>其他转移性收入</t>
  </si>
  <si>
    <t>下级上解收入</t>
  </si>
  <si>
    <t>补助下级支出</t>
  </si>
  <si>
    <t>表7</t>
  </si>
  <si>
    <t>2022年省、市对泸县一般公共预算转移支付决算表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</si>
  <si>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</si>
  <si>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 xml:space="preserve">转移性收入         </t>
  </si>
  <si>
    <t xml:space="preserve">  返还性收入</t>
  </si>
  <si>
    <t xml:space="preserve">    所得税基数返还收入</t>
  </si>
  <si>
    <t xml:space="preserve">    成品油价格和税费改革税收返还收入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</si>
  <si>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</si>
  <si>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</si>
  <si>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</si>
  <si>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</si>
  <si>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</si>
  <si>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</si>
  <si>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</si>
  <si>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</si>
  <si>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</si>
  <si>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</si>
  <si>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</si>
  <si>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</si>
  <si>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</si>
  <si>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</si>
  <si>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</si>
  <si>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</si>
  <si>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</si>
  <si>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</si>
  <si>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</si>
  <si>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</si>
  <si>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</si>
  <si>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</si>
  <si>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</si>
  <si>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</si>
  <si>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</si>
  <si>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</si>
  <si>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</si>
  <si>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</si>
  <si>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</si>
  <si>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</si>
  <si>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</si>
  <si>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</si>
  <si>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</si>
  <si>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</si>
  <si>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</si>
  <si>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</si>
  <si>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</si>
  <si>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</si>
  <si>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</si>
  <si>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</si>
  <si>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</si>
  <si>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</si>
  <si>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</si>
  <si>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</si>
  <si>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</si>
  <si>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</si>
  <si>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</si>
  <si>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</si>
  <si>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</si>
  <si>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</si>
  <si>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</si>
  <si>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</si>
  <si>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</si>
  <si>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</si>
  <si>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</si>
  <si>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</si>
  <si>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</si>
  <si>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</si>
  <si>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</si>
  <si>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</si>
  <si>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</si>
  <si>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</si>
  <si>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</si>
  <si>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</si>
  <si>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</si>
  <si>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</si>
  <si>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</si>
  <si>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表8</t>
  </si>
  <si>
    <t>2022年县对镇街税收返还和转移支付
补助决算表</t>
  </si>
  <si>
    <t xml:space="preserve">    贫困地区转移支付收入</t>
  </si>
  <si>
    <t>表9</t>
  </si>
  <si>
    <t>2022年泸县一般公共预算经济分类科目决算表</t>
  </si>
  <si>
    <t>年初预算数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</si>
  <si>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</si>
  <si>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</si>
  <si>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</si>
  <si>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</si>
  <si>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</si>
  <si>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</si>
  <si>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</si>
  <si>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</si>
  <si>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</si>
  <si>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</si>
  <si>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</si>
  <si>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</si>
  <si>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</si>
  <si>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</si>
  <si>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</si>
  <si>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</si>
  <si>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</si>
  <si>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</si>
  <si>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</si>
  <si>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</si>
  <si>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</si>
  <si>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</si>
  <si>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</si>
  <si>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</si>
  <si>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</si>
  <si>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</si>
  <si>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</si>
  <si>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</si>
  <si>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</si>
  <si>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</si>
  <si>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</si>
  <si>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</si>
  <si>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</si>
  <si>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</si>
  <si>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</si>
  <si>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</si>
  <si>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</si>
  <si>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</si>
  <si>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资本金注入(一)</t>
  </si>
  <si>
    <t xml:space="preserve">  对企业资本性支出(二)</t>
  </si>
  <si>
    <t xml:space="preserve">  资本金注入(二)</t>
  </si>
  <si>
    <t>对个人和家庭的补助</t>
  </si>
  <si>
    <t xml:space="preserve">  政府投资基金股权投资</t>
  </si>
  <si>
    <t xml:space="preserve">  社会福利和救助</t>
  </si>
  <si>
    <t xml:space="preserve">  其他对企业资本性支出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</si>
  <si>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</si>
  <si>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</si>
  <si>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</si>
  <si>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</si>
  <si>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</si>
  <si>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</si>
  <si>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</si>
  <si>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</si>
  <si>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</si>
  <si>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</si>
  <si>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</si>
  <si>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</si>
  <si>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</si>
  <si>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</si>
  <si>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</si>
  <si>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</si>
  <si>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</si>
  <si>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</si>
  <si>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赠与</t>
  </si>
  <si>
    <t xml:space="preserve">  对民间非营利组织和群众性自治组织补贴</t>
  </si>
  <si>
    <t xml:space="preserve">  经常性赠与</t>
  </si>
  <si>
    <t xml:space="preserve">  资本性赠与</t>
  </si>
  <si>
    <t>表10</t>
  </si>
  <si>
    <t>2022年泸县一般公共预算基本支出决算表</t>
  </si>
  <si>
    <t>调整预算数</t>
  </si>
  <si>
    <t>预算数</t>
  </si>
  <si>
    <t>表11</t>
  </si>
  <si>
    <t>2022年泸县一般公共预算结转决算表</t>
  </si>
  <si>
    <t>表12</t>
  </si>
  <si>
    <t>2022年泸县县级预算内基本建设
支出决算表</t>
  </si>
  <si>
    <r>
      <rPr>
        <b/>
        <sz val="10"/>
        <rFont val="宋体"/>
        <charset val="134"/>
      </rPr>
      <t>预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算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科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目</t>
    </r>
  </si>
  <si>
    <t>合  计</t>
  </si>
  <si>
    <t>一、本级支出</t>
  </si>
  <si>
    <t>资源勘探信息等支出</t>
  </si>
  <si>
    <t>二、对下转移支付</t>
  </si>
  <si>
    <t>表13</t>
  </si>
  <si>
    <t>2022年县级重大政府投资项目表</t>
  </si>
  <si>
    <t>序号</t>
  </si>
  <si>
    <t>项目名称</t>
  </si>
  <si>
    <t>项目概况</t>
  </si>
  <si>
    <t>计划总投资</t>
  </si>
  <si>
    <t>2022年预算</t>
  </si>
  <si>
    <t>2022年执行</t>
  </si>
  <si>
    <t>备注</t>
  </si>
  <si>
    <t>小计</t>
  </si>
  <si>
    <t>财政资金</t>
  </si>
  <si>
    <t>债券资金</t>
  </si>
  <si>
    <t>其他</t>
  </si>
  <si>
    <t>神仙桥产业园基础设施建设项目（一期）</t>
  </si>
  <si>
    <t>占地约300亩，新建园区道路3873米及雨污管网、路灯等配套设施</t>
  </si>
  <si>
    <t>泸县龙舞庄园建设项目</t>
  </si>
  <si>
    <t>修缮屈氏庄园，开展屈氏庄园周边环境整治，建设游客接待中心、停车场、景区道路、雨坛彩龙传习所、彩龙大道等</t>
  </si>
  <si>
    <t>泸县中医医院内科大楼项目</t>
  </si>
  <si>
    <t>建设内科大楼28000平方米</t>
  </si>
  <si>
    <t>泸县公共医疗卫生PPP项目</t>
  </si>
  <si>
    <t>新迁扩建医疗卫生业务用房234350平方米</t>
  </si>
  <si>
    <t>泸县龙溪河水系连通及水美乡村建设项目</t>
  </si>
  <si>
    <t>实施三溪口水库—小花溪—龙溪河连通工程；实施河道清障8.03千米，岸坡生态整治16.05千米、河道清淤疏浚21.56千米</t>
  </si>
  <si>
    <t>表14</t>
  </si>
  <si>
    <t>2022年泸县政府性基金预算收入决算表</t>
  </si>
  <si>
    <t>一、政府性基金收入</t>
  </si>
  <si>
    <t>农网还贷资金收入</t>
  </si>
  <si>
    <t>国家电影事业发展专项资金收入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</si>
  <si>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</si>
  <si>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</si>
  <si>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</si>
  <si>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</si>
  <si>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</si>
  <si>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</si>
  <si>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二、专项债务对应项目专项收入</t>
  </si>
  <si>
    <t>港口建设费专项债务对应项目专项收入</t>
  </si>
  <si>
    <t>国家电影事业发展专项资金专项债务对应项目专项收入</t>
  </si>
  <si>
    <t>国有土地使用权出让金专项债务对应项目专项收入</t>
  </si>
  <si>
    <t>……</t>
  </si>
  <si>
    <t>其他政府性基金专项债务对应项目专项收入</t>
  </si>
  <si>
    <t>政府性基金预算收入合计</t>
  </si>
  <si>
    <t>表15</t>
  </si>
  <si>
    <t>2022年泸县政府性基金预算支出决算表</t>
  </si>
  <si>
    <t>一、科学技术支出</t>
  </si>
  <si>
    <t xml:space="preserve">  核电站乏燃料处理处置基金支出</t>
  </si>
  <si>
    <t>二、文化旅游体育与传媒支出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</si>
  <si>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</si>
  <si>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</si>
  <si>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</si>
  <si>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三、社会保障和就业支出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</si>
  <si>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</si>
  <si>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</si>
  <si>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</si>
  <si>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</si>
  <si>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</si>
  <si>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</si>
  <si>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</si>
  <si>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</si>
  <si>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</si>
  <si>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</si>
  <si>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</si>
  <si>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</si>
  <si>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</si>
  <si>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</si>
  <si>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</si>
  <si>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</si>
  <si>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</si>
  <si>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</si>
  <si>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</si>
  <si>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</si>
  <si>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</si>
  <si>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</si>
  <si>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</si>
  <si>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七、其他支出</t>
  </si>
  <si>
    <t xml:space="preserve">  其他政府性基金及对应专项债务收入安排的支出</t>
  </si>
  <si>
    <t xml:space="preserve">  彩票发行销售机构业务费安排的支出</t>
  </si>
  <si>
    <t xml:space="preserve">  抗疫特别国债财务基金支出</t>
  </si>
  <si>
    <t xml:space="preserve">  彩票公益金安排的支出</t>
  </si>
  <si>
    <t>八、债务付息支出</t>
  </si>
  <si>
    <t>九、债务发行费用支出</t>
  </si>
  <si>
    <t>政府性基金预算支出合计</t>
  </si>
  <si>
    <t>表16</t>
  </si>
  <si>
    <t>2022年泸县政府性基金预算收支决算平衡表</t>
  </si>
  <si>
    <t>政府性基金预算收入</t>
  </si>
  <si>
    <t>政府性基金预算支出</t>
  </si>
  <si>
    <t>地方政府专项债务还本支出</t>
  </si>
  <si>
    <t>地方政府专项债务转贷收入</t>
  </si>
  <si>
    <t>表17</t>
  </si>
  <si>
    <t>2022年泸县县本级政府性基金预算收入决算表</t>
  </si>
  <si>
    <t>表18</t>
  </si>
  <si>
    <t>2022年泸县县本级政府性基金预算支出决算表</t>
  </si>
  <si>
    <t>表19</t>
  </si>
  <si>
    <t>2022年泸县县本级政府性基金预算收支决算平衡表</t>
  </si>
  <si>
    <t>表20</t>
  </si>
  <si>
    <t>2022年省对泸县政府性基金预算
转移支付决算表</t>
  </si>
  <si>
    <t>预  算  科  目</t>
  </si>
  <si>
    <t>决 算 数</t>
  </si>
  <si>
    <t>补助下级</t>
  </si>
  <si>
    <t xml:space="preserve">   一、国家电影事业发展专项资金收入</t>
  </si>
  <si>
    <t xml:space="preserve">   二、旅游发展基金收入</t>
  </si>
  <si>
    <t xml:space="preserve">   三、大中型水库移民后期扶持基金收入</t>
  </si>
  <si>
    <t xml:space="preserve">   四、农业土地开发资金收入</t>
  </si>
  <si>
    <t xml:space="preserve">   五、大中型水库库区基金收入</t>
  </si>
  <si>
    <t xml:space="preserve">   六、国家重大水利工程建设基金收入</t>
  </si>
  <si>
    <t xml:space="preserve">   七、港口建设费收入</t>
  </si>
  <si>
    <t xml:space="preserve">   八、民航发展基金收入</t>
  </si>
  <si>
    <t xml:space="preserve">   九、其他政府性基金及对应专项债务收入</t>
  </si>
  <si>
    <t xml:space="preserve">   十、彩票公益金收入</t>
  </si>
  <si>
    <t xml:space="preserve">   十一、抗疫特别国债</t>
  </si>
  <si>
    <t>表21</t>
  </si>
  <si>
    <t>2022年泸县对镇级政府性基金预算
转移支付决算表</t>
  </si>
  <si>
    <t xml:space="preserve">   四、国有土地使用权出让收入安排的支出</t>
  </si>
  <si>
    <t xml:space="preserve">   五、城市基础设施配套费安排的支出</t>
  </si>
  <si>
    <t>表22</t>
  </si>
  <si>
    <t>2022年泸县政府性基金预算
结转决算表</t>
  </si>
  <si>
    <t xml:space="preserve">   六、大中型水库移民后期扶持基金支出</t>
  </si>
  <si>
    <t xml:space="preserve">   七、国家重大水利工程建设基金收入</t>
  </si>
  <si>
    <t xml:space="preserve">   八、港口建设费收入</t>
  </si>
  <si>
    <t xml:space="preserve">   九、民航发展基金收入</t>
  </si>
  <si>
    <t xml:space="preserve">   十、其他政府性基金及对应专项债务收入</t>
  </si>
  <si>
    <t xml:space="preserve">   十一、彩票公益金收入</t>
  </si>
  <si>
    <t xml:space="preserve">   十二、抗疫特别国债</t>
  </si>
  <si>
    <t>合计</t>
  </si>
  <si>
    <t>表23</t>
  </si>
  <si>
    <t>2022年泸县国有资本经营预算收入决算表</t>
  </si>
  <si>
    <t>一、利润收入</t>
  </si>
  <si>
    <t xml:space="preserve">    烟草企业利润收入</t>
  </si>
  <si>
    <t xml:space="preserve">    石油石化企业利润收入</t>
  </si>
  <si>
    <t xml:space="preserve">    电力企业利润收入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</si>
  <si>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</si>
  <si>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</si>
  <si>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</si>
  <si>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</si>
  <si>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金融企业股利、股息收入（国资预算）</t>
  </si>
  <si>
    <t xml:space="preserve">    其他国有资本经营预算企业股利、股息收入</t>
  </si>
  <si>
    <t>三、产权转让收入</t>
  </si>
  <si>
    <t xml:space="preserve">    国有股减持收入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</si>
  <si>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</si>
  <si>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</si>
  <si>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</si>
  <si>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</si>
  <si>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</si>
  <si>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</si>
  <si>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 xml:space="preserve">    其他国有资本经营预算企业清算收入</t>
  </si>
  <si>
    <t>五、其他收入</t>
  </si>
  <si>
    <t xml:space="preserve">    其他国有资本经营预算收入</t>
  </si>
  <si>
    <t>全省国有资本经营预算收入</t>
  </si>
  <si>
    <t>表24</t>
  </si>
  <si>
    <t>2022年泸县国有资本经营预算支出决算表</t>
  </si>
  <si>
    <t>一、解决历史遗留问题及改革成本支出</t>
  </si>
  <si>
    <t xml:space="preserve">    （一）厂办大集体改革支出</t>
  </si>
  <si>
    <t xml:space="preserve">    （二）“三供一业”移交补助支出</t>
  </si>
  <si>
    <t xml:space="preserve">    （三）国有企业办职教幼教补助支出</t>
  </si>
  <si>
    <t xml:space="preserve">     （…）其他解决历史遗留问题及改革成本支出</t>
  </si>
  <si>
    <t>二、国有企业资本金注入</t>
  </si>
  <si>
    <t xml:space="preserve">    （一）国有经济结构调整支出</t>
  </si>
  <si>
    <t xml:space="preserve">    （二）公益性设施投资支出</t>
  </si>
  <si>
    <t xml:space="preserve">    （三）前瞻性战略性产业发展支出</t>
  </si>
  <si>
    <t xml:space="preserve"> ……</t>
  </si>
  <si>
    <t xml:space="preserve">    （……）其他国有企业资本金注入</t>
  </si>
  <si>
    <t>三、国有企业政策性补贴</t>
  </si>
  <si>
    <t xml:space="preserve">     （一）国有企业政策性补贴</t>
  </si>
  <si>
    <t>四、其他国有资本经营预算支出</t>
  </si>
  <si>
    <t xml:space="preserve">    （一） 其他国有资本经营预算支出</t>
  </si>
  <si>
    <t>全省国有资本经营预算支出</t>
  </si>
  <si>
    <t>表25</t>
  </si>
  <si>
    <t>2022年泸县国有资本经营预算收支决算平衡表</t>
  </si>
  <si>
    <t>国有资本经营预算收入</t>
  </si>
  <si>
    <t>国有资本经营预算支出</t>
  </si>
  <si>
    <t xml:space="preserve">  上级补助收入</t>
  </si>
  <si>
    <t xml:space="preserve">  调出资金</t>
  </si>
  <si>
    <t xml:space="preserve">  上年结余收入</t>
  </si>
  <si>
    <t>表26</t>
  </si>
  <si>
    <t>2022年泸县县级国有资本经营预算收入决算表</t>
  </si>
  <si>
    <t>表27</t>
  </si>
  <si>
    <t>2022年泸县县级国有资本经营预算支出决算表</t>
  </si>
  <si>
    <t>表28</t>
  </si>
  <si>
    <t>2022年泸县县级国有资本经营预算收支决算平衡表</t>
  </si>
  <si>
    <t>表29</t>
  </si>
  <si>
    <t>2022年泸县社会保险基金预算收入决算表</t>
  </si>
  <si>
    <t>预    算    科    目</t>
  </si>
  <si>
    <t>一、企业职工基本养老保险基金收入</t>
  </si>
  <si>
    <t>其中：企业职工基本养老保险费收入</t>
  </si>
  <si>
    <t xml:space="preserve">      企业职工基本养老保险基金财政补贴收入</t>
  </si>
  <si>
    <t xml:space="preserve">      企业职工基本养老保险基金利息收入</t>
  </si>
  <si>
    <t xml:space="preserve">      企业职工基本养老保险基金委托投资收益</t>
  </si>
  <si>
    <t xml:space="preserve">      其他企业职工基本养老保险基金收入</t>
  </si>
  <si>
    <t>二、失业保险基金收入</t>
  </si>
  <si>
    <t>其中：失业保险费收入</t>
  </si>
  <si>
    <t xml:space="preserve">      失业保险基金财政补贴收入</t>
  </si>
  <si>
    <t xml:space="preserve">      失业保险基金利息收入</t>
  </si>
  <si>
    <t xml:space="preserve">      其他失业保险基金收入</t>
  </si>
  <si>
    <t>三、职工基本医疗保险基金收入</t>
  </si>
  <si>
    <t>其中：职工基本医疗保险费收入</t>
  </si>
  <si>
    <t xml:space="preserve">      职工基本医疗保险基金财政补贴收入</t>
  </si>
  <si>
    <t xml:space="preserve">      职工基本医疗保险基金利息收入</t>
  </si>
  <si>
    <t xml:space="preserve">      其他职工基本医疗保险基金收入</t>
  </si>
  <si>
    <t>四、工伤保险基金收入</t>
  </si>
  <si>
    <t>其中：工伤保险费收入</t>
  </si>
  <si>
    <t xml:space="preserve">      工伤保险基金财政补贴收入</t>
  </si>
  <si>
    <t xml:space="preserve">      工伤保险基金利息收入</t>
  </si>
  <si>
    <t xml:space="preserve">      职业伤害保障费收入</t>
  </si>
  <si>
    <t xml:space="preserve">      其他工伤保险基金收入</t>
  </si>
  <si>
    <t>五、城乡居民基本养老保险基金收入</t>
  </si>
  <si>
    <t xml:space="preserve">   城乡居民基本养老保险基金缴费收入</t>
  </si>
  <si>
    <t xml:space="preserve">   城乡居民基本养老保险基金财政补贴收入</t>
  </si>
  <si>
    <t xml:space="preserve">   城乡居民基本养老保险基金利息收入</t>
  </si>
  <si>
    <t xml:space="preserve">   城乡居民基本养老保险基金委托投资收益</t>
  </si>
  <si>
    <t xml:space="preserve">   城乡居民基本养老保险基金集体补助收入</t>
  </si>
  <si>
    <t xml:space="preserve">   其他城乡居民基本养老保险基金收入</t>
  </si>
  <si>
    <t>六、机关事业单位基本养老保险基金收入</t>
  </si>
  <si>
    <t>其中：机关事业单位基本养老保险费收入</t>
  </si>
  <si>
    <t xml:space="preserve">      机关事业单位基本养老保险基金财政补贴收入</t>
  </si>
  <si>
    <t xml:space="preserve">      机关事业单位基本养老保险基金利息收入</t>
  </si>
  <si>
    <t xml:space="preserve">      机关事业单位基本养老保险基金委托投资收益</t>
  </si>
  <si>
    <t xml:space="preserve">      其他机关事业单位基本养老保险基金收入</t>
  </si>
  <si>
    <t>七、城乡居民基本医疗保险基金收入</t>
  </si>
  <si>
    <t>其中：城乡居民基本医疗保险费收入</t>
  </si>
  <si>
    <t xml:space="preserve">      城乡居民基本医疗保险基金财政补贴收入</t>
  </si>
  <si>
    <t xml:space="preserve">      城乡居民基本医疗保险基金利息收入</t>
  </si>
  <si>
    <t xml:space="preserve">      其他城乡居民基本医疗保险基金收入</t>
  </si>
  <si>
    <t>社会保险基金预算收入合计</t>
  </si>
  <si>
    <t>表30</t>
  </si>
  <si>
    <t>2022年泸县社会保险基金预算支出决算表</t>
  </si>
  <si>
    <t>一、企业职工基本养老保险基金支出</t>
  </si>
  <si>
    <t>其中：基本养老金</t>
  </si>
  <si>
    <t xml:space="preserve">      医疗补助金</t>
  </si>
  <si>
    <t xml:space="preserve">      丧葬抚恤补助</t>
  </si>
  <si>
    <t xml:space="preserve">      其他企业职工基本养老保险基金支出</t>
  </si>
  <si>
    <t>二、失业保险基金支出</t>
  </si>
  <si>
    <t>其中：失业保险金</t>
  </si>
  <si>
    <t xml:space="preserve">      医疗保险费</t>
  </si>
  <si>
    <t xml:space="preserve">      职业培训和职业介绍补贴</t>
  </si>
  <si>
    <t xml:space="preserve">      技能提升补贴支出</t>
  </si>
  <si>
    <t xml:space="preserve">      稳定岗位补贴支出</t>
  </si>
  <si>
    <t xml:space="preserve">      其他费用支出</t>
  </si>
  <si>
    <t xml:space="preserve">      其他失业保险基金支出</t>
  </si>
  <si>
    <t>三、职工基本医疗保险基金支出</t>
  </si>
  <si>
    <t>其中：职工基本医疗保险统筹基金</t>
  </si>
  <si>
    <t xml:space="preserve">      职工基本医疗保险个人账户基金</t>
  </si>
  <si>
    <t xml:space="preserve">      其他职工基本医疗保险基金支出</t>
  </si>
  <si>
    <t>四、工伤保险基金支出</t>
  </si>
  <si>
    <t>其中：工伤保险待遇</t>
  </si>
  <si>
    <t xml:space="preserve">      劳动能力鉴定支出</t>
  </si>
  <si>
    <t xml:space="preserve">      工伤预防费用支出</t>
  </si>
  <si>
    <t xml:space="preserve">      职业伤害保障支出</t>
  </si>
  <si>
    <t xml:space="preserve">      其他工伤保险基金支出</t>
  </si>
  <si>
    <t>五、城乡居民基本养老保险基金支出</t>
  </si>
  <si>
    <t>其中：基础养老金支出</t>
  </si>
  <si>
    <t xml:space="preserve">      个人账户养老金支出</t>
  </si>
  <si>
    <t xml:space="preserve">      丧葬抚恤补助支出</t>
  </si>
  <si>
    <t xml:space="preserve">      其他城乡居民基本养老保险基金支出</t>
  </si>
  <si>
    <t>六、机关事业单位基本养老保险基金支出</t>
  </si>
  <si>
    <t>其中：基本养老金支出</t>
  </si>
  <si>
    <t xml:space="preserve">      其他机关事业单位基本养老保险基金支出</t>
  </si>
  <si>
    <t>七、城乡居民基本医疗保险基金支出</t>
  </si>
  <si>
    <t>其中：城乡居民基本医疗保险基金医疗待遇支出</t>
  </si>
  <si>
    <t xml:space="preserve">      城乡居民大病保险支出</t>
  </si>
  <si>
    <t xml:space="preserve">      其他城乡居民基本医疗保险基金支出</t>
  </si>
  <si>
    <t>社会保险基金预算支出合计</t>
  </si>
  <si>
    <t>表31</t>
  </si>
  <si>
    <t>2022年泸县社会保险基金预算收支决算平衡表</t>
  </si>
  <si>
    <t>社会保险基金决算收入</t>
  </si>
  <si>
    <t>社会保险基金决算支出</t>
  </si>
  <si>
    <t>社会保险基金转移支出</t>
  </si>
  <si>
    <t>企业职工基本养老保险基金</t>
  </si>
  <si>
    <t>失业保险基金</t>
  </si>
  <si>
    <t>职工基本医疗保险基金</t>
  </si>
  <si>
    <t>工伤保险基金</t>
  </si>
  <si>
    <t>城乡居民基本养老保险基金</t>
  </si>
  <si>
    <t>机关事业单位基本养老保险基金</t>
  </si>
  <si>
    <t>社会保险基金补助下级支出</t>
  </si>
  <si>
    <t>城乡居民基本医疗保险基金</t>
  </si>
  <si>
    <t>社会保险基金转移收入</t>
  </si>
  <si>
    <t>社会保险基金上级补助收入</t>
  </si>
  <si>
    <t>社会保险基金上解上级支出</t>
  </si>
  <si>
    <t xml:space="preserve">  社会保险基金下级上解收入</t>
  </si>
  <si>
    <t>表32</t>
  </si>
  <si>
    <t>2022年泸县县级社会保险基金预算收入决算表</t>
  </si>
  <si>
    <t>表33</t>
  </si>
  <si>
    <t>2022年泸县县级社会保险基金预算支出决算表</t>
  </si>
  <si>
    <t>表34</t>
  </si>
  <si>
    <t>2022年泸县县级社会保险基金预算收支决算平衡表</t>
  </si>
  <si>
    <t>表35</t>
  </si>
  <si>
    <t>2022年泸县地方政府一般债务分地区限额余额表</t>
  </si>
  <si>
    <t xml:space="preserve">                                                          </t>
  </si>
  <si>
    <t>地  区</t>
  </si>
  <si>
    <t>2022年限额</t>
  </si>
  <si>
    <t>2022年余额</t>
  </si>
  <si>
    <t>泸  县</t>
  </si>
  <si>
    <t>表36</t>
  </si>
  <si>
    <t>2022年泸县地方政府专项债务分地区限额余额表</t>
  </si>
  <si>
    <t>表37</t>
  </si>
  <si>
    <t>2022年泸县地方政府债务变动情况表</t>
  </si>
  <si>
    <t>项  目</t>
  </si>
  <si>
    <t>一般债</t>
  </si>
  <si>
    <t>专项债</t>
  </si>
  <si>
    <t>一、2021年末余额</t>
  </si>
  <si>
    <t>二、2022年新增额</t>
  </si>
  <si>
    <t>其中：（一）新增债券</t>
  </si>
  <si>
    <t xml:space="preserve">      （二）再融资债券</t>
  </si>
  <si>
    <t>三、2022年偿还额</t>
  </si>
  <si>
    <t>四、2022年末余额</t>
  </si>
  <si>
    <t>表38</t>
  </si>
  <si>
    <t>2022年泸县地方政府债务分地区汇总表</t>
  </si>
  <si>
    <t>表39</t>
  </si>
  <si>
    <t>泸县地方政府债务十年到期情况表</t>
  </si>
  <si>
    <t>单位：亿元</t>
  </si>
  <si>
    <r>
      <rPr>
        <b/>
        <sz val="12"/>
        <color indexed="8"/>
        <rFont val="宋体"/>
        <charset val="134"/>
      </rPr>
      <t xml:space="preserve">年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度</t>
    </r>
  </si>
  <si>
    <r>
      <rPr>
        <b/>
        <sz val="12"/>
        <color indexed="8"/>
        <rFont val="宋体"/>
        <charset val="134"/>
      </rPr>
      <t xml:space="preserve">合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计</t>
    </r>
  </si>
  <si>
    <t>一般债务</t>
  </si>
  <si>
    <t>专项债务</t>
  </si>
  <si>
    <t>2023年</t>
  </si>
  <si>
    <t>2024年</t>
  </si>
  <si>
    <t>2025年</t>
  </si>
  <si>
    <t>2026年</t>
  </si>
  <si>
    <t>2027年</t>
  </si>
  <si>
    <t>2028年</t>
  </si>
  <si>
    <t>2029年</t>
  </si>
  <si>
    <t>2030年</t>
  </si>
  <si>
    <t>2031年</t>
  </si>
  <si>
    <t>2032年</t>
  </si>
  <si>
    <t>表40</t>
  </si>
  <si>
    <t>2022年泸县债券发行及还本付息情况表</t>
  </si>
  <si>
    <t>区域名称</t>
  </si>
  <si>
    <t>债券发行数</t>
  </si>
  <si>
    <t>还本数</t>
  </si>
  <si>
    <t>付息数</t>
  </si>
  <si>
    <t>一般债券</t>
  </si>
  <si>
    <t>专项债券</t>
  </si>
  <si>
    <t>表41</t>
  </si>
  <si>
    <t>泸县县级2022年新增政府债券项目实施情况表</t>
  </si>
  <si>
    <t>区划名称</t>
  </si>
  <si>
    <t>主管部门</t>
  </si>
  <si>
    <t>债券性质</t>
  </si>
  <si>
    <t>发行债券规模</t>
  </si>
  <si>
    <t>泸县</t>
  </si>
  <si>
    <t>泸县水务局</t>
  </si>
  <si>
    <t>保障小型水库安全运行项目</t>
  </si>
  <si>
    <t>泸县教育和体育局</t>
  </si>
  <si>
    <t>泸县二中恢复重建项目</t>
  </si>
  <si>
    <t>泸县人民政府</t>
  </si>
  <si>
    <t>灾后恢复重建项目</t>
  </si>
  <si>
    <t>泸县生态环境局</t>
  </si>
  <si>
    <t>农村污水设施提升改造项目</t>
  </si>
  <si>
    <t>泸县农业农村局</t>
  </si>
  <si>
    <t>泸县乡村振兴二期-推进全域乡村振兴项目</t>
  </si>
  <si>
    <t>泸县文化广播电视和旅游局</t>
  </si>
  <si>
    <t>四川省泸县乡村振兴之文化振兴项目（2019）</t>
  </si>
  <si>
    <t>四川省泸县乡村振兴之生态振兴项目（2019）</t>
  </si>
  <si>
    <t>泸州医药园区管理委员会</t>
  </si>
  <si>
    <t>泸县产城融合经济开发园项目</t>
  </si>
  <si>
    <t>泸县经济开发区管理委员会</t>
  </si>
  <si>
    <t>泸县神仙桥作业区二期码头及配套综合服务项目</t>
  </si>
  <si>
    <t>泸县龙舞庄园小镇建设项目</t>
  </si>
  <si>
    <t>泸县住房和城乡建设局</t>
  </si>
  <si>
    <t>泸县县城老旧小区改造项目</t>
  </si>
  <si>
    <t>泸县交通运输局</t>
  </si>
  <si>
    <t>川南城际高铁泸县站站前广场及配套工程</t>
  </si>
  <si>
    <t>渝昆高铁泸州东站站前广场及配套工程</t>
  </si>
  <si>
    <t>泸县现代农业园区管理委员会</t>
  </si>
  <si>
    <t>成渝双城经济圈-泸永江优质粮油及稻田种养殖产业基地（一期）</t>
  </si>
  <si>
    <t>泸县“9.16”地震灾后文化旅游设施恢复重建项目</t>
  </si>
  <si>
    <t>泸县卫生健康局</t>
  </si>
  <si>
    <t>泸县“9.16”地震灾后医疗卫生体系恢复重建项目</t>
  </si>
  <si>
    <t>泸州东翼“一廊一带”现代农业示范项目</t>
  </si>
  <si>
    <t>泸县综合行政执法局</t>
  </si>
  <si>
    <t>泸县全域供气项目</t>
  </si>
  <si>
    <t>泸州市水务局</t>
  </si>
  <si>
    <t>市本级下划项目-向家坝灌区北总干渠一期一步工程（泸州）</t>
  </si>
  <si>
    <t>泸州市交通运输局</t>
  </si>
  <si>
    <t>市本级下划项目-隆黄铁路隆叙段扩能改造</t>
  </si>
  <si>
    <t>市本级下划项目-重庆至昆明高速铁路泸州段建设项目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</si>
</sst>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* #,##0_-;\-* #,##0_-;_-* &quot;-&quot;_-;_-@_-"/>
    <numFmt numFmtId="178" formatCode="#,##0.00_ "/>
    <numFmt numFmtId="179" formatCode="_(* #,##0_);_(* \(#,##0\);_(* &quot;-&quot;_);_(@_)"/>
    <numFmt numFmtId="180" formatCode="_(* #,##0.00_);_(* \(#,##0.00\);_(* &quot;-&quot;??_);_(@_)"/>
    <numFmt numFmtId="181" formatCode="0_ "/>
    <numFmt numFmtId="182" formatCode="0.0_ "/>
    <numFmt numFmtId="183" formatCode="0.00_ "/>
    <numFmt numFmtId="184" formatCode="#,##0_ "/>
    <numFmt numFmtId="185" formatCode="#,##0_);[Red]\(#,##0\)"/>
    <numFmt numFmtId="186" formatCode="0_);[Red]\(0\)"/>
    <numFmt numFmtId="187" formatCode="0.0_);[Red]\(0.0\)"/>
    <numFmt numFmtId="188" formatCode="____@"/>
    <numFmt numFmtId="189" formatCode="0_ ;[Red]\-0\ "/>
  </numFmts>
  <fonts count="87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204"/>
    </font>
    <font>
      <sz val="10"/>
      <color rgb="FF000000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0"/>
    </font>
    <font>
      <b/>
      <sz val="22"/>
      <color indexed="8"/>
      <name val="宋体"/>
      <charset val="134"/>
    </font>
    <font>
      <sz val="12"/>
      <name val="方正黑体简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color rgb="FF000000"/>
      <name val="SimSun"/>
      <charset val="134"/>
    </font>
    <font>
      <sz val="9"/>
      <color rgb="FF000000"/>
      <name val="Arial"/>
      <charset val="134"/>
    </font>
    <font>
      <sz val="11"/>
      <name val="宋体"/>
      <charset val="134"/>
      <scheme val="minor"/>
    </font>
    <font>
      <sz val="10"/>
      <color rgb="FF000000"/>
      <name val="SimSun"/>
      <charset val="134"/>
    </font>
    <font>
      <sz val="12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204"/>
    </font>
    <font>
      <sz val="12"/>
      <color indexed="8"/>
      <name val="宋体"/>
      <charset val="1"/>
    </font>
    <font>
      <sz val="11"/>
      <color rgb="FF000000"/>
      <name val="宋体"/>
      <charset val="134"/>
    </font>
    <font>
      <b/>
      <sz val="20"/>
      <name val="方正小标宋简体"/>
      <charset val="134"/>
    </font>
    <font>
      <sz val="11"/>
      <name val="SimSun"/>
      <charset val="204"/>
    </font>
    <font>
      <sz val="11"/>
      <color rgb="FF000000"/>
      <name val="SimSun"/>
      <charset val="134"/>
    </font>
    <font>
      <sz val="11"/>
      <color rgb="FF000000"/>
      <name val="Arial"/>
      <charset val="204"/>
    </font>
    <font>
      <sz val="11"/>
      <color indexed="10"/>
      <name val="宋体"/>
      <charset val="134"/>
      <scheme val="minor"/>
    </font>
    <font>
      <b/>
      <sz val="11"/>
      <color indexed="10"/>
      <name val="宋体"/>
      <charset val="134"/>
      <scheme val="minor"/>
    </font>
    <font>
      <sz val="11"/>
      <name val="宋体"/>
      <charset val="0"/>
      <scheme val="minor"/>
    </font>
    <font>
      <b/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仿宋_GB2312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u/>
      <sz val="12.65"/>
      <color indexed="12"/>
      <name val="宋体"/>
      <charset val="134"/>
    </font>
    <font>
      <u/>
      <sz val="12.65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4"/>
      <name val="宋体"/>
      <charset val="134"/>
    </font>
    <font>
      <sz val="9"/>
      <name val="宋体"/>
      <charset val="134"/>
    </font>
    <font>
      <sz val="10"/>
      <name val="Helv"/>
      <charset val="0"/>
    </font>
    <font>
      <sz val="10"/>
      <color indexed="17"/>
      <name val="Calibri"/>
      <charset val="0"/>
    </font>
    <font>
      <sz val="10"/>
      <color indexed="20"/>
      <name val="Calibri"/>
      <charset val="0"/>
    </font>
    <font>
      <sz val="10"/>
      <name val="Arial"/>
      <charset val="0"/>
    </font>
    <font>
      <sz val="11"/>
      <color indexed="16"/>
      <name val="宋体"/>
      <charset val="134"/>
    </font>
    <font>
      <sz val="12"/>
      <name val="Courier"/>
      <charset val="0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0"/>
      <name val="MS Sans Serif"/>
      <charset val="0"/>
    </font>
    <font>
      <sz val="10"/>
      <color indexed="8"/>
      <name val="Calibri"/>
      <charset val="0"/>
    </font>
    <font>
      <sz val="7"/>
      <name val="Small Fonts"/>
      <charset val="0"/>
    </font>
    <font>
      <sz val="12"/>
      <name val="仿宋_GB2312"/>
      <charset val="134"/>
    </font>
    <font>
      <sz val="10"/>
      <color indexed="8"/>
      <name val="Arial"/>
      <charset val="0"/>
    </font>
    <font>
      <sz val="12"/>
      <name val="Times New Roman"/>
      <charset val="134"/>
    </font>
    <font>
      <sz val="11"/>
      <name val="Calibri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0"/>
      <name val="仿宋_GB2312"/>
      <charset val="0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0" fillId="7" borderId="1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0" borderId="0"/>
    <xf numFmtId="0" fontId="59" fillId="3" borderId="21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66" fillId="2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8" fillId="0" borderId="0"/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9" fillId="0" borderId="0"/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4" fillId="7" borderId="16" applyNumberFormat="0" applyFon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1" fontId="41" fillId="0" borderId="0"/>
    <xf numFmtId="0" fontId="63" fillId="1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4" fillId="0" borderId="0"/>
    <xf numFmtId="0" fontId="4" fillId="0" borderId="0"/>
    <xf numFmtId="0" fontId="72" fillId="0" borderId="0"/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8" fillId="0" borderId="0"/>
    <xf numFmtId="0" fontId="63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6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66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7" borderId="16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2" fillId="0" borderId="24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6" fillId="2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/>
    <xf numFmtId="0" fontId="0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2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0" fillId="0" borderId="0"/>
    <xf numFmtId="0" fontId="68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57" fillId="0" borderId="19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9" fontId="4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7" borderId="16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0" fillId="1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21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6" fillId="2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6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22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72" fillId="0" borderId="0"/>
    <xf numFmtId="0" fontId="66" fillId="1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/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2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55" fillId="0" borderId="17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8" fillId="0" borderId="0"/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Protection="0"/>
    <xf numFmtId="0" fontId="6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8" borderId="20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64" fillId="11" borderId="0" applyNumberFormat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9" fillId="0" borderId="0"/>
    <xf numFmtId="0" fontId="64" fillId="11" borderId="0" applyNumberFormat="0" applyBorder="0" applyAlignment="0" applyProtection="0">
      <alignment vertical="center"/>
    </xf>
    <xf numFmtId="0" fontId="0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1" fillId="9" borderId="22" applyNumberFormat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" fontId="77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1" fillId="9" borderId="22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24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6" fillId="19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22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75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8" fillId="0" borderId="0"/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4" fillId="7" borderId="16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2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8" fillId="0" borderId="0"/>
    <xf numFmtId="0" fontId="63" fillId="10" borderId="0" applyNumberFormat="0" applyBorder="0" applyAlignment="0" applyProtection="0">
      <alignment vertical="center"/>
    </xf>
    <xf numFmtId="0" fontId="77" fillId="0" borderId="0"/>
    <xf numFmtId="9" fontId="78" fillId="0" borderId="0" applyFont="0" applyFill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6" fillId="1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8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37" fontId="79" fillId="0" borderId="0"/>
    <xf numFmtId="0" fontId="63" fillId="10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10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66" fillId="17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8" fillId="0" borderId="0"/>
    <xf numFmtId="0" fontId="5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80" fillId="0" borderId="0"/>
    <xf numFmtId="0" fontId="0" fillId="1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0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22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" fillId="0" borderId="0"/>
    <xf numFmtId="0" fontId="73" fillId="11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19" borderId="0" applyNumberFormat="0" applyBorder="0" applyAlignment="0" applyProtection="0">
      <alignment vertical="center"/>
    </xf>
    <xf numFmtId="0" fontId="4" fillId="0" borderId="0"/>
    <xf numFmtId="0" fontId="0" fillId="2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1" fontId="41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9" fillId="0" borderId="0"/>
    <xf numFmtId="0" fontId="64" fillId="1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68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4" fillId="0" borderId="0"/>
    <xf numFmtId="0" fontId="62" fillId="0" borderId="23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7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9" fillId="3" borderId="21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/>
    <xf numFmtId="0" fontId="0" fillId="17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59" fillId="3" borderId="21" applyNumberFormat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8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1" fillId="9" borderId="22" applyNumberFormat="0" applyAlignment="0" applyProtection="0">
      <alignment vertical="center"/>
    </xf>
    <xf numFmtId="0" fontId="4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19" borderId="0" applyNumberFormat="0" applyBorder="0" applyAlignment="0" applyProtection="0">
      <alignment vertical="center"/>
    </xf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1" fillId="0" borderId="0">
      <alignment vertical="top"/>
    </xf>
    <xf numFmtId="0" fontId="59" fillId="3" borderId="21" applyNumberFormat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7" borderId="16" applyNumberFormat="0" applyFon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6" fillId="2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6" fillId="2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7" fillId="11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68" fillId="0" borderId="0"/>
    <xf numFmtId="0" fontId="60" fillId="3" borderId="20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" fillId="0" borderId="0"/>
    <xf numFmtId="0" fontId="65" fillId="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66" fillId="1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9" fontId="0" fillId="0" borderId="0" applyFon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81" fillId="0" borderId="0"/>
    <xf numFmtId="0" fontId="4" fillId="0" borderId="0"/>
    <xf numFmtId="0" fontId="4" fillId="0" borderId="0"/>
    <xf numFmtId="0" fontId="4" fillId="0" borderId="0"/>
    <xf numFmtId="0" fontId="42" fillId="0" borderId="2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" fillId="0" borderId="0"/>
    <xf numFmtId="0" fontId="61" fillId="9" borderId="22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8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8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17" borderId="0" applyNumberFormat="0" applyBorder="0" applyAlignment="0" applyProtection="0">
      <alignment vertical="center"/>
    </xf>
    <xf numFmtId="0" fontId="4" fillId="0" borderId="0"/>
    <xf numFmtId="0" fontId="66" fillId="1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4" fillId="0" borderId="0"/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2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4" fillId="0" borderId="0"/>
    <xf numFmtId="0" fontId="58" fillId="8" borderId="2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22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6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7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73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/>
    <xf numFmtId="0" fontId="66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6" fillId="2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8" fillId="0" borderId="0"/>
    <xf numFmtId="0" fontId="4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4" fillId="0" borderId="0"/>
    <xf numFmtId="0" fontId="66" fillId="18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2" fillId="0" borderId="0"/>
    <xf numFmtId="0" fontId="64" fillId="11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6" fillId="19" borderId="0" applyNumberFormat="0" applyBorder="0" applyAlignment="0" applyProtection="0">
      <alignment vertical="center"/>
    </xf>
    <xf numFmtId="0" fontId="4" fillId="0" borderId="0"/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9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82" fillId="0" borderId="0"/>
    <xf numFmtId="0" fontId="6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8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8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6" fillId="1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4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77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4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83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58" fillId="8" borderId="20" applyNumberFormat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" fillId="0" borderId="0"/>
    <xf numFmtId="0" fontId="0" fillId="2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/>
    <xf numFmtId="0" fontId="64" fillId="11" borderId="0" applyNumberFormat="0" applyBorder="0" applyAlignment="0" applyProtection="0">
      <alignment vertical="center"/>
    </xf>
    <xf numFmtId="0" fontId="60" fillId="3" borderId="20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4" fillId="11" borderId="0" applyNumberFormat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4" fillId="0" borderId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4" fillId="11" borderId="0" applyNumberFormat="0" applyBorder="0" applyAlignment="0" applyProtection="0">
      <alignment vertical="center"/>
    </xf>
    <xf numFmtId="0" fontId="0" fillId="0" borderId="0"/>
    <xf numFmtId="0" fontId="55" fillId="0" borderId="17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3" fillId="10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9" fillId="0" borderId="0"/>
    <xf numFmtId="0" fontId="6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72" fillId="0" borderId="0"/>
    <xf numFmtId="0" fontId="66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" fillId="0" borderId="0"/>
    <xf numFmtId="0" fontId="66" fillId="24" borderId="0" applyNumberFormat="0" applyBorder="0" applyAlignment="0" applyProtection="0">
      <alignment vertical="center"/>
    </xf>
    <xf numFmtId="0" fontId="4" fillId="0" borderId="0"/>
    <xf numFmtId="0" fontId="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84" fillId="0" borderId="0"/>
    <xf numFmtId="180" fontId="4" fillId="0" borderId="0" applyFont="0" applyFill="0" applyBorder="0" applyAlignment="0" applyProtection="0"/>
    <xf numFmtId="0" fontId="4" fillId="0" borderId="0">
      <alignment vertical="center"/>
    </xf>
  </cellStyleXfs>
  <cellXfs count="445">
    <xf numFmtId="0" fontId="0" fillId="0" borderId="0" xfId="0">
      <alignment vertical="center"/>
    </xf>
    <xf numFmtId="0" fontId="1" fillId="0" borderId="0" xfId="622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622" applyFont="1">
      <alignment vertical="center"/>
    </xf>
    <xf numFmtId="0" fontId="1" fillId="0" borderId="0" xfId="622" applyFill="1">
      <alignment vertical="center"/>
    </xf>
    <xf numFmtId="0" fontId="8" fillId="0" borderId="0" xfId="1980" applyFont="1" applyFill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0" fontId="12" fillId="0" borderId="1" xfId="59" applyNumberFormat="1" applyFont="1" applyFill="1" applyBorder="1" applyAlignment="1" applyProtection="1">
      <alignment horizontal="center" vertical="center"/>
    </xf>
    <xf numFmtId="0" fontId="1" fillId="0" borderId="0" xfId="622" applyFill="1" applyAlignment="1">
      <alignment horizontal="right" vertical="center"/>
    </xf>
    <xf numFmtId="0" fontId="12" fillId="0" borderId="1" xfId="622" applyFont="1" applyFill="1" applyBorder="1" applyAlignment="1">
      <alignment horizontal="center" vertical="center"/>
    </xf>
    <xf numFmtId="182" fontId="12" fillId="0" borderId="1" xfId="622" applyNumberFormat="1" applyFont="1" applyFill="1" applyBorder="1" applyAlignment="1">
      <alignment horizontal="center" vertical="center" wrapText="1"/>
    </xf>
    <xf numFmtId="0" fontId="6" fillId="0" borderId="1" xfId="622" applyFont="1" applyFill="1" applyBorder="1" applyAlignment="1">
      <alignment horizontal="center" vertical="center"/>
    </xf>
    <xf numFmtId="182" fontId="6" fillId="0" borderId="1" xfId="622" applyNumberFormat="1" applyFont="1" applyFill="1" applyBorder="1" applyAlignment="1">
      <alignment horizontal="center" vertical="center" wrapText="1"/>
    </xf>
    <xf numFmtId="183" fontId="6" fillId="0" borderId="1" xfId="622" applyNumberFormat="1" applyFont="1" applyFill="1" applyBorder="1" applyAlignment="1">
      <alignment horizontal="center" vertical="center" wrapText="1"/>
    </xf>
    <xf numFmtId="0" fontId="4" fillId="0" borderId="0" xfId="645" applyFont="1" applyFill="1" applyBorder="1" applyAlignment="1"/>
    <xf numFmtId="0" fontId="8" fillId="0" borderId="0" xfId="59" applyFont="1" applyFill="1" applyBorder="1" applyAlignment="1">
      <alignment horizontal="center" vertical="center" wrapText="1"/>
    </xf>
    <xf numFmtId="0" fontId="13" fillId="0" borderId="0" xfId="59" applyFont="1" applyFill="1" applyBorder="1" applyAlignment="1">
      <alignment vertical="center" wrapText="1"/>
    </xf>
    <xf numFmtId="0" fontId="6" fillId="0" borderId="0" xfId="59" applyFont="1" applyFill="1" applyBorder="1" applyAlignment="1">
      <alignment horizontal="right" vertical="center" wrapText="1"/>
    </xf>
    <xf numFmtId="0" fontId="12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/>
    </xf>
    <xf numFmtId="184" fontId="4" fillId="0" borderId="1" xfId="1547" applyNumberFormat="1" applyFont="1" applyFill="1" applyBorder="1" applyAlignment="1">
      <alignment horizontal="center" vertical="center" wrapText="1"/>
    </xf>
    <xf numFmtId="184" fontId="4" fillId="0" borderId="0" xfId="645" applyNumberFormat="1" applyFont="1" applyFill="1" applyBorder="1" applyAlignment="1"/>
    <xf numFmtId="0" fontId="9" fillId="0" borderId="1" xfId="59" applyNumberFormat="1" applyFont="1" applyFill="1" applyBorder="1" applyAlignment="1" applyProtection="1">
      <alignment horizontal="center" vertical="center"/>
    </xf>
    <xf numFmtId="184" fontId="9" fillId="0" borderId="1" xfId="1547" applyNumberFormat="1" applyFont="1" applyFill="1" applyBorder="1" applyAlignment="1">
      <alignment horizontal="center" vertical="center" wrapText="1"/>
    </xf>
    <xf numFmtId="0" fontId="4" fillId="0" borderId="0" xfId="645" applyFont="1" applyFill="1" applyBorder="1" applyAlignment="1">
      <alignment horizontal="center"/>
    </xf>
    <xf numFmtId="0" fontId="14" fillId="0" borderId="0" xfId="1772" applyFont="1" applyFill="1" applyAlignment="1">
      <alignment horizontal="center" vertical="center" wrapText="1"/>
    </xf>
    <xf numFmtId="0" fontId="6" fillId="0" borderId="6" xfId="645" applyFont="1" applyFill="1" applyBorder="1" applyAlignment="1">
      <alignment vertical="center"/>
    </xf>
    <xf numFmtId="0" fontId="4" fillId="0" borderId="0" xfId="1547" applyFont="1" applyFill="1" applyBorder="1" applyAlignment="1">
      <alignment horizontal="right" vertical="center" wrapText="1"/>
    </xf>
    <xf numFmtId="0" fontId="12" fillId="0" borderId="1" xfId="1772" applyFont="1" applyFill="1" applyBorder="1" applyAlignment="1">
      <alignment horizontal="center" vertical="center"/>
    </xf>
    <xf numFmtId="0" fontId="6" fillId="0" borderId="1" xfId="500" applyNumberFormat="1" applyFont="1" applyFill="1" applyBorder="1" applyAlignment="1">
      <alignment horizontal="left" vertical="center"/>
    </xf>
    <xf numFmtId="185" fontId="4" fillId="0" borderId="1" xfId="1772" applyNumberFormat="1" applyFont="1" applyFill="1" applyBorder="1" applyAlignment="1" applyProtection="1">
      <alignment horizontal="center" vertical="center"/>
    </xf>
    <xf numFmtId="0" fontId="15" fillId="0" borderId="0" xfId="1797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0" fillId="0" borderId="2" xfId="1173" applyNumberFormat="1" applyFont="1" applyFill="1" applyBorder="1" applyAlignment="1" applyProtection="1">
      <alignment horizontal="center" vertical="center"/>
    </xf>
    <xf numFmtId="0" fontId="20" fillId="0" borderId="7" xfId="1173" applyNumberFormat="1" applyFont="1" applyFill="1" applyBorder="1" applyAlignment="1" applyProtection="1">
      <alignment horizontal="center" vertical="center"/>
    </xf>
    <xf numFmtId="0" fontId="20" fillId="0" borderId="1" xfId="1173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vertical="center"/>
    </xf>
    <xf numFmtId="1" fontId="21" fillId="0" borderId="4" xfId="0" applyNumberFormat="1" applyFont="1" applyFill="1" applyBorder="1" applyAlignment="1">
      <alignment horizontal="right" vertical="center" wrapText="1"/>
    </xf>
    <xf numFmtId="1" fontId="22" fillId="0" borderId="4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indent="1"/>
    </xf>
    <xf numFmtId="0" fontId="1" fillId="0" borderId="1" xfId="1403" applyFont="1" applyFill="1" applyBorder="1" applyAlignment="1">
      <alignment horizontal="left" vertical="center" wrapText="1" indent="2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indent="2"/>
    </xf>
    <xf numFmtId="0" fontId="1" fillId="0" borderId="1" xfId="1403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186" fontId="20" fillId="0" borderId="1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right" vertical="center" wrapText="1"/>
    </xf>
    <xf numFmtId="0" fontId="15" fillId="0" borderId="0" xfId="1797" applyFont="1" applyFill="1" applyBorder="1" applyAlignment="1" applyProtection="1">
      <alignment horizontal="left" vertical="center"/>
      <protection locked="0"/>
    </xf>
    <xf numFmtId="0" fontId="16" fillId="0" borderId="0" xfId="1938" applyFont="1" applyFill="1" applyBorder="1" applyAlignment="1">
      <alignment horizontal="center" vertical="center"/>
    </xf>
    <xf numFmtId="0" fontId="17" fillId="0" borderId="0" xfId="1938" applyFont="1" applyFill="1" applyBorder="1" applyAlignment="1">
      <alignment horizontal="right" vertical="center"/>
    </xf>
    <xf numFmtId="0" fontId="18" fillId="0" borderId="0" xfId="1938" applyFont="1" applyFill="1" applyBorder="1" applyAlignment="1">
      <alignment vertical="center"/>
    </xf>
    <xf numFmtId="0" fontId="19" fillId="0" borderId="0" xfId="1938" applyFont="1" applyFill="1" applyBorder="1" applyAlignment="1">
      <alignment vertical="center"/>
    </xf>
    <xf numFmtId="0" fontId="23" fillId="0" borderId="0" xfId="1938" applyFont="1" applyFill="1" applyBorder="1" applyAlignment="1">
      <alignment vertical="center"/>
    </xf>
    <xf numFmtId="0" fontId="6" fillId="0" borderId="0" xfId="1938" applyFont="1" applyFill="1" applyBorder="1" applyAlignment="1">
      <alignment vertical="center"/>
    </xf>
    <xf numFmtId="0" fontId="4" fillId="0" borderId="0" xfId="1938" applyFont="1" applyFill="1" applyBorder="1" applyAlignment="1">
      <alignment vertical="center"/>
    </xf>
    <xf numFmtId="0" fontId="16" fillId="0" borderId="0" xfId="1938" applyFont="1" applyFill="1" applyBorder="1" applyAlignment="1">
      <alignment horizontal="center" vertical="center" wrapText="1"/>
    </xf>
    <xf numFmtId="0" fontId="25" fillId="0" borderId="0" xfId="1938" applyFont="1" applyFill="1" applyBorder="1" applyAlignment="1">
      <alignment horizontal="right" vertical="center"/>
    </xf>
    <xf numFmtId="184" fontId="18" fillId="0" borderId="1" xfId="406" applyNumberFormat="1" applyFont="1" applyFill="1" applyBorder="1" applyAlignment="1">
      <alignment horizontal="center" vertical="center"/>
    </xf>
    <xf numFmtId="184" fontId="18" fillId="0" borderId="1" xfId="406" applyNumberFormat="1" applyFont="1" applyFill="1" applyBorder="1" applyAlignment="1">
      <alignment horizontal="center" vertical="center" wrapText="1"/>
    </xf>
    <xf numFmtId="0" fontId="18" fillId="0" borderId="1" xfId="1938" applyFont="1" applyFill="1" applyBorder="1" applyAlignment="1">
      <alignment horizontal="center" vertical="center" wrapText="1"/>
    </xf>
    <xf numFmtId="0" fontId="20" fillId="0" borderId="1" xfId="1403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181" fontId="26" fillId="0" borderId="4" xfId="0" applyNumberFormat="1" applyFont="1" applyFill="1" applyBorder="1" applyAlignment="1">
      <alignment horizontal="right" vertical="center" wrapText="1"/>
    </xf>
    <xf numFmtId="10" fontId="27" fillId="0" borderId="4" xfId="3" applyNumberFormat="1" applyFont="1" applyFill="1" applyBorder="1" applyAlignment="1">
      <alignment horizontal="right" vertical="center" wrapText="1"/>
    </xf>
    <xf numFmtId="181" fontId="28" fillId="0" borderId="8" xfId="625" applyNumberFormat="1" applyFont="1" applyFill="1" applyBorder="1" applyAlignment="1">
      <alignment horizontal="right" vertical="center"/>
    </xf>
    <xf numFmtId="181" fontId="29" fillId="0" borderId="4" xfId="0" applyNumberFormat="1" applyFont="1" applyFill="1" applyBorder="1" applyAlignment="1">
      <alignment horizontal="right" vertical="center" wrapText="1"/>
    </xf>
    <xf numFmtId="10" fontId="28" fillId="2" borderId="9" xfId="3" applyNumberFormat="1" applyFont="1" applyFill="1" applyBorder="1" applyAlignment="1" applyProtection="1">
      <alignment horizontal="right" vertical="center"/>
    </xf>
    <xf numFmtId="181" fontId="28" fillId="0" borderId="10" xfId="625" applyNumberFormat="1" applyFont="1" applyFill="1" applyBorder="1" applyAlignment="1">
      <alignment horizontal="right" vertical="center"/>
    </xf>
    <xf numFmtId="181" fontId="28" fillId="0" borderId="9" xfId="625" applyNumberFormat="1" applyFont="1" applyFill="1" applyBorder="1" applyAlignment="1">
      <alignment horizontal="right" vertical="center"/>
    </xf>
    <xf numFmtId="181" fontId="20" fillId="0" borderId="1" xfId="0" applyNumberFormat="1" applyFont="1" applyFill="1" applyBorder="1" applyAlignment="1">
      <alignment horizontal="right" vertical="center"/>
    </xf>
    <xf numFmtId="181" fontId="23" fillId="0" borderId="1" xfId="0" applyNumberFormat="1" applyFont="1" applyFill="1" applyBorder="1" applyAlignment="1">
      <alignment horizontal="right" vertical="center" wrapText="1"/>
    </xf>
    <xf numFmtId="0" fontId="20" fillId="0" borderId="1" xfId="1403" applyFont="1" applyFill="1" applyBorder="1" applyAlignment="1">
      <alignment horizontal="center" vertical="center" wrapText="1"/>
    </xf>
    <xf numFmtId="0" fontId="30" fillId="0" borderId="0" xfId="1938" applyFont="1" applyFill="1" applyBorder="1" applyAlignment="1">
      <alignment horizontal="center" vertical="center"/>
    </xf>
    <xf numFmtId="0" fontId="20" fillId="0" borderId="0" xfId="1938" applyFont="1" applyFill="1" applyBorder="1" applyAlignment="1">
      <alignment vertical="center"/>
    </xf>
    <xf numFmtId="10" fontId="28" fillId="0" borderId="9" xfId="3" applyNumberFormat="1" applyFont="1" applyFill="1" applyBorder="1" applyAlignment="1" applyProtection="1">
      <alignment horizontal="right" vertical="center"/>
    </xf>
    <xf numFmtId="49" fontId="31" fillId="0" borderId="4" xfId="0" applyNumberFormat="1" applyFont="1" applyFill="1" applyBorder="1" applyAlignment="1">
      <alignment horizontal="left" vertical="center" wrapText="1" indent="1"/>
    </xf>
    <xf numFmtId="181" fontId="32" fillId="0" borderId="4" xfId="0" applyNumberFormat="1" applyFont="1" applyFill="1" applyBorder="1" applyAlignment="1">
      <alignment horizontal="right" vertical="center" wrapText="1"/>
    </xf>
    <xf numFmtId="181" fontId="28" fillId="0" borderId="1" xfId="625" applyNumberFormat="1" applyFont="1" applyFill="1" applyBorder="1" applyAlignment="1">
      <alignment horizontal="right" vertical="center"/>
    </xf>
    <xf numFmtId="181" fontId="28" fillId="0" borderId="11" xfId="625" applyNumberFormat="1" applyFont="1" applyFill="1" applyBorder="1" applyAlignment="1">
      <alignment horizontal="right" vertical="center"/>
    </xf>
    <xf numFmtId="181" fontId="28" fillId="0" borderId="12" xfId="625" applyNumberFormat="1" applyFont="1" applyFill="1" applyBorder="1" applyAlignment="1">
      <alignment horizontal="right" vertical="center"/>
    </xf>
    <xf numFmtId="181" fontId="33" fillId="0" borderId="4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/>
    </xf>
    <xf numFmtId="181" fontId="20" fillId="0" borderId="1" xfId="1403" applyNumberFormat="1" applyFont="1" applyFill="1" applyBorder="1" applyAlignment="1">
      <alignment horizontal="right" vertical="center" wrapText="1"/>
    </xf>
    <xf numFmtId="0" fontId="19" fillId="0" borderId="0" xfId="1938" applyFont="1" applyFill="1" applyBorder="1" applyAlignment="1" applyProtection="1">
      <alignment vertical="center"/>
      <protection locked="0"/>
    </xf>
    <xf numFmtId="0" fontId="30" fillId="0" borderId="0" xfId="1353" applyFont="1" applyFill="1" applyBorder="1" applyAlignment="1">
      <alignment horizontal="center" vertical="center"/>
    </xf>
    <xf numFmtId="0" fontId="25" fillId="0" borderId="0" xfId="1353" applyFont="1" applyFill="1" applyBorder="1" applyAlignment="1">
      <alignment horizontal="right" vertical="center"/>
    </xf>
    <xf numFmtId="0" fontId="20" fillId="0" borderId="0" xfId="1353" applyFont="1" applyFill="1" applyBorder="1" applyAlignment="1"/>
    <xf numFmtId="0" fontId="23" fillId="0" borderId="0" xfId="1353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0" xfId="1353" applyFill="1" applyBorder="1" applyAlignment="1"/>
    <xf numFmtId="0" fontId="30" fillId="0" borderId="0" xfId="1353" applyNumberFormat="1" applyFont="1" applyFill="1" applyBorder="1" applyAlignment="1" applyProtection="1">
      <alignment horizontal="center" vertical="center" wrapText="1"/>
    </xf>
    <xf numFmtId="0" fontId="30" fillId="0" borderId="0" xfId="1353" applyNumberFormat="1" applyFont="1" applyFill="1" applyBorder="1" applyAlignment="1" applyProtection="1">
      <alignment horizontal="center" vertical="center"/>
    </xf>
    <xf numFmtId="0" fontId="25" fillId="0" borderId="6" xfId="1353" applyNumberFormat="1" applyFont="1" applyFill="1" applyBorder="1" applyAlignment="1" applyProtection="1">
      <alignment horizontal="right" vertical="center"/>
    </xf>
    <xf numFmtId="186" fontId="20" fillId="0" borderId="1" xfId="1938" applyNumberFormat="1" applyFont="1" applyFill="1" applyBorder="1" applyAlignment="1">
      <alignment horizontal="center" vertical="center" wrapText="1"/>
    </xf>
    <xf numFmtId="0" fontId="20" fillId="0" borderId="1" xfId="1065" applyFont="1" applyFill="1" applyBorder="1" applyAlignment="1">
      <alignment horizontal="left" vertical="center"/>
    </xf>
    <xf numFmtId="186" fontId="20" fillId="0" borderId="1" xfId="1446" applyNumberFormat="1" applyFont="1" applyFill="1" applyBorder="1" applyAlignment="1">
      <alignment horizontal="right" vertical="center" wrapText="1"/>
    </xf>
    <xf numFmtId="0" fontId="20" fillId="0" borderId="13" xfId="1318" applyFont="1" applyFill="1" applyBorder="1" applyAlignment="1">
      <alignment horizontal="left" vertical="center"/>
    </xf>
    <xf numFmtId="0" fontId="20" fillId="0" borderId="1" xfId="1065" applyFont="1" applyFill="1" applyBorder="1" applyAlignment="1">
      <alignment vertical="center"/>
    </xf>
    <xf numFmtId="0" fontId="23" fillId="0" borderId="1" xfId="1065" applyFont="1" applyFill="1" applyBorder="1" applyAlignment="1">
      <alignment vertical="center"/>
    </xf>
    <xf numFmtId="186" fontId="23" fillId="0" borderId="1" xfId="1065" applyNumberFormat="1" applyFont="1" applyFill="1" applyBorder="1" applyAlignment="1">
      <alignment horizontal="right" vertical="center" wrapText="1"/>
    </xf>
    <xf numFmtId="0" fontId="23" fillId="0" borderId="13" xfId="1318" applyFont="1" applyFill="1" applyBorder="1" applyAlignment="1">
      <alignment vertical="center"/>
    </xf>
    <xf numFmtId="186" fontId="23" fillId="0" borderId="1" xfId="1446" applyNumberFormat="1" applyFont="1" applyFill="1" applyBorder="1" applyAlignment="1">
      <alignment horizontal="right" vertical="center" wrapText="1"/>
    </xf>
    <xf numFmtId="0" fontId="20" fillId="0" borderId="1" xfId="1318" applyFont="1" applyFill="1" applyBorder="1" applyAlignment="1">
      <alignment horizontal="right" vertical="center"/>
    </xf>
    <xf numFmtId="186" fontId="20" fillId="0" borderId="1" xfId="1065" applyNumberFormat="1" applyFont="1" applyFill="1" applyBorder="1" applyAlignment="1">
      <alignment horizontal="right" vertical="center" wrapText="1"/>
    </xf>
    <xf numFmtId="0" fontId="20" fillId="0" borderId="1" xfId="657" applyFont="1" applyFill="1" applyBorder="1" applyAlignment="1">
      <alignment horizontal="center" vertical="center"/>
    </xf>
    <xf numFmtId="0" fontId="23" fillId="0" borderId="1" xfId="1353" applyFont="1" applyFill="1" applyBorder="1" applyAlignment="1"/>
    <xf numFmtId="186" fontId="20" fillId="0" borderId="1" xfId="657" applyNumberFormat="1" applyFont="1" applyFill="1" applyBorder="1" applyAlignment="1" applyProtection="1">
      <alignment horizontal="left" vertical="center"/>
    </xf>
    <xf numFmtId="0" fontId="20" fillId="0" borderId="1" xfId="1353" applyFont="1" applyFill="1" applyBorder="1" applyAlignment="1">
      <alignment vertical="center"/>
    </xf>
    <xf numFmtId="0" fontId="23" fillId="0" borderId="0" xfId="1353" applyFont="1" applyFill="1" applyBorder="1" applyAlignment="1" applyProtection="1">
      <protection locked="0"/>
    </xf>
    <xf numFmtId="0" fontId="30" fillId="0" borderId="0" xfId="374" applyFont="1" applyFill="1" applyBorder="1" applyAlignment="1">
      <alignment horizontal="center" vertical="center"/>
    </xf>
    <xf numFmtId="0" fontId="25" fillId="0" borderId="0" xfId="374" applyFont="1" applyFill="1" applyBorder="1" applyAlignment="1">
      <alignment horizontal="right" vertical="center"/>
    </xf>
    <xf numFmtId="0" fontId="20" fillId="0" borderId="0" xfId="1797" applyFont="1" applyFill="1" applyBorder="1" applyAlignment="1">
      <alignment vertical="center"/>
    </xf>
    <xf numFmtId="0" fontId="23" fillId="0" borderId="0" xfId="1797" applyFont="1" applyFill="1" applyBorder="1" applyAlignment="1">
      <alignment vertical="center"/>
    </xf>
    <xf numFmtId="0" fontId="34" fillId="0" borderId="0" xfId="1797" applyFont="1" applyFill="1" applyBorder="1" applyAlignment="1">
      <alignment vertical="center"/>
    </xf>
    <xf numFmtId="0" fontId="35" fillId="0" borderId="0" xfId="1797" applyFont="1" applyFill="1" applyBorder="1" applyAlignment="1">
      <alignment vertical="center"/>
    </xf>
    <xf numFmtId="0" fontId="4" fillId="0" borderId="0" xfId="1797" applyFill="1" applyBorder="1" applyAlignment="1">
      <alignment vertical="center"/>
    </xf>
    <xf numFmtId="0" fontId="30" fillId="0" borderId="0" xfId="393" applyFont="1" applyFill="1" applyBorder="1" applyAlignment="1">
      <alignment horizontal="center" vertical="center"/>
    </xf>
    <xf numFmtId="0" fontId="20" fillId="0" borderId="1" xfId="677" applyFont="1" applyFill="1" applyBorder="1" applyAlignment="1">
      <alignment horizontal="center" vertical="center"/>
    </xf>
    <xf numFmtId="0" fontId="20" fillId="0" borderId="1" xfId="374" applyFont="1" applyFill="1" applyBorder="1" applyAlignment="1">
      <alignment horizontal="center" vertical="center" wrapText="1"/>
    </xf>
    <xf numFmtId="0" fontId="20" fillId="0" borderId="13" xfId="1318" applyFont="1" applyFill="1" applyBorder="1" applyAlignment="1">
      <alignment vertical="center"/>
    </xf>
    <xf numFmtId="0" fontId="20" fillId="0" borderId="1" xfId="1550" applyFont="1" applyFill="1" applyBorder="1" applyAlignment="1">
      <alignment horizontal="right" vertical="center"/>
    </xf>
    <xf numFmtId="182" fontId="20" fillId="0" borderId="1" xfId="1446" applyNumberFormat="1" applyFont="1" applyFill="1" applyBorder="1" applyAlignment="1">
      <alignment horizontal="right" vertical="center" wrapText="1"/>
    </xf>
    <xf numFmtId="0" fontId="23" fillId="0" borderId="1" xfId="1550" applyFont="1" applyFill="1" applyBorder="1" applyAlignment="1">
      <alignment vertical="center"/>
    </xf>
    <xf numFmtId="0" fontId="23" fillId="0" borderId="1" xfId="1550" applyFont="1" applyFill="1" applyBorder="1" applyAlignment="1">
      <alignment horizontal="right" vertical="center"/>
    </xf>
    <xf numFmtId="182" fontId="23" fillId="0" borderId="1" xfId="129" applyNumberFormat="1" applyFont="1" applyFill="1" applyBorder="1" applyAlignment="1">
      <alignment horizontal="right" vertical="center" wrapText="1"/>
    </xf>
    <xf numFmtId="0" fontId="23" fillId="0" borderId="13" xfId="1318" applyFont="1" applyFill="1" applyBorder="1" applyAlignment="1">
      <alignment horizontal="left" vertical="center"/>
    </xf>
    <xf numFmtId="0" fontId="23" fillId="0" borderId="13" xfId="1318" applyFont="1" applyFill="1" applyBorder="1" applyAlignment="1">
      <alignment horizontal="left" vertical="center" indent="2"/>
    </xf>
    <xf numFmtId="0" fontId="20" fillId="0" borderId="1" xfId="1550" applyFont="1" applyFill="1" applyBorder="1" applyAlignment="1">
      <alignment horizontal="left" vertical="center"/>
    </xf>
    <xf numFmtId="0" fontId="23" fillId="0" borderId="1" xfId="1550" applyFont="1" applyFill="1" applyBorder="1" applyAlignment="1">
      <alignment horizontal="left" vertical="center"/>
    </xf>
    <xf numFmtId="0" fontId="20" fillId="0" borderId="1" xfId="1550" applyFont="1" applyFill="1" applyBorder="1" applyAlignment="1">
      <alignment vertical="center"/>
    </xf>
    <xf numFmtId="182" fontId="20" fillId="0" borderId="1" xfId="129" applyNumberFormat="1" applyFont="1" applyFill="1" applyBorder="1" applyAlignment="1">
      <alignment horizontal="right" vertical="center" wrapText="1"/>
    </xf>
    <xf numFmtId="0" fontId="23" fillId="0" borderId="1" xfId="1318" applyFont="1" applyFill="1" applyBorder="1" applyAlignment="1">
      <alignment horizontal="left" vertical="center" indent="2"/>
    </xf>
    <xf numFmtId="0" fontId="23" fillId="0" borderId="1" xfId="1318" applyFont="1" applyFill="1" applyBorder="1" applyAlignment="1">
      <alignment horizontal="left" vertical="center"/>
    </xf>
    <xf numFmtId="0" fontId="20" fillId="0" borderId="1" xfId="1550" applyFont="1" applyFill="1" applyBorder="1" applyAlignment="1">
      <alignment horizontal="center" vertical="center"/>
    </xf>
    <xf numFmtId="0" fontId="23" fillId="0" borderId="0" xfId="1797" applyFont="1" applyFill="1" applyBorder="1" applyAlignment="1">
      <alignment horizontal="center" vertical="center"/>
    </xf>
    <xf numFmtId="0" fontId="20" fillId="0" borderId="0" xfId="1797" applyFont="1" applyFill="1" applyBorder="1" applyAlignment="1">
      <alignment horizontal="center" vertical="center"/>
    </xf>
    <xf numFmtId="0" fontId="36" fillId="0" borderId="0" xfId="1797" applyFont="1" applyFill="1" applyBorder="1" applyAlignment="1">
      <alignment vertical="center"/>
    </xf>
    <xf numFmtId="0" fontId="23" fillId="0" borderId="0" xfId="1797" applyFont="1" applyFill="1" applyBorder="1" applyAlignment="1" applyProtection="1">
      <alignment vertical="center"/>
      <protection locked="0"/>
    </xf>
    <xf numFmtId="0" fontId="34" fillId="0" borderId="0" xfId="1797" applyFont="1" applyFill="1" applyBorder="1" applyAlignment="1" applyProtection="1">
      <alignment vertical="center"/>
      <protection locked="0"/>
    </xf>
    <xf numFmtId="0" fontId="30" fillId="0" borderId="0" xfId="1797" applyFont="1" applyFill="1" applyBorder="1" applyAlignment="1">
      <alignment horizontal="center" vertical="center"/>
    </xf>
    <xf numFmtId="187" fontId="25" fillId="0" borderId="6" xfId="393" applyNumberFormat="1" applyFont="1" applyFill="1" applyBorder="1" applyAlignment="1">
      <alignment horizontal="right" vertical="center" wrapText="1"/>
    </xf>
    <xf numFmtId="0" fontId="20" fillId="0" borderId="1" xfId="118" applyFont="1" applyFill="1" applyBorder="1" applyAlignment="1">
      <alignment vertical="center"/>
    </xf>
    <xf numFmtId="0" fontId="23" fillId="0" borderId="1" xfId="118" applyFont="1" applyFill="1" applyBorder="1" applyAlignment="1">
      <alignment vertical="center"/>
    </xf>
    <xf numFmtId="0" fontId="23" fillId="0" borderId="1" xfId="1797" applyFont="1" applyFill="1" applyBorder="1" applyAlignment="1">
      <alignment horizontal="right" vertical="center"/>
    </xf>
    <xf numFmtId="0" fontId="23" fillId="0" borderId="1" xfId="118" applyFont="1" applyFill="1" applyBorder="1" applyAlignment="1">
      <alignment horizontal="right" vertical="center" wrapText="1"/>
    </xf>
    <xf numFmtId="0" fontId="23" fillId="0" borderId="1" xfId="118" applyFont="1" applyFill="1" applyBorder="1" applyAlignment="1">
      <alignment vertical="center" wrapText="1"/>
    </xf>
    <xf numFmtId="186" fontId="20" fillId="0" borderId="1" xfId="129" applyNumberFormat="1" applyFont="1" applyFill="1" applyBorder="1" applyAlignment="1">
      <alignment horizontal="right" vertical="center" wrapText="1"/>
    </xf>
    <xf numFmtId="0" fontId="20" fillId="0" borderId="1" xfId="118" applyFont="1" applyFill="1" applyBorder="1" applyAlignment="1">
      <alignment horizontal="center" vertical="center"/>
    </xf>
    <xf numFmtId="0" fontId="37" fillId="0" borderId="0" xfId="66" applyFont="1" applyFill="1" applyBorder="1" applyAlignment="1">
      <alignment horizontal="left" vertical="center"/>
    </xf>
    <xf numFmtId="0" fontId="30" fillId="0" borderId="0" xfId="66" applyFont="1" applyFill="1" applyBorder="1" applyAlignment="1">
      <alignment horizontal="center" vertical="center"/>
    </xf>
    <xf numFmtId="0" fontId="25" fillId="0" borderId="0" xfId="66" applyFont="1" applyFill="1" applyBorder="1" applyAlignment="1">
      <alignment horizontal="right" vertical="center"/>
    </xf>
    <xf numFmtId="0" fontId="20" fillId="0" borderId="0" xfId="66" applyFont="1" applyFill="1" applyBorder="1" applyAlignment="1"/>
    <xf numFmtId="0" fontId="23" fillId="0" borderId="0" xfId="1173" applyFont="1" applyFill="1" applyBorder="1" applyAlignment="1"/>
    <xf numFmtId="0" fontId="23" fillId="0" borderId="0" xfId="66" applyFont="1" applyFill="1" applyBorder="1" applyAlignment="1"/>
    <xf numFmtId="0" fontId="4" fillId="0" borderId="0" xfId="66" applyFill="1" applyBorder="1" applyAlignment="1"/>
    <xf numFmtId="0" fontId="15" fillId="0" borderId="0" xfId="1326" applyFont="1" applyFill="1" applyBorder="1" applyAlignment="1">
      <alignment horizontal="left" vertical="center"/>
    </xf>
    <xf numFmtId="0" fontId="30" fillId="0" borderId="0" xfId="1173" applyFont="1" applyFill="1" applyBorder="1" applyAlignment="1">
      <alignment horizontal="center" vertical="center" wrapText="1"/>
    </xf>
    <xf numFmtId="0" fontId="30" fillId="0" borderId="0" xfId="1173" applyFont="1" applyFill="1" applyBorder="1" applyAlignment="1">
      <alignment horizontal="center" vertical="center"/>
    </xf>
    <xf numFmtId="0" fontId="25" fillId="0" borderId="6" xfId="66" applyFont="1" applyFill="1" applyBorder="1" applyAlignment="1">
      <alignment horizontal="right" vertical="center"/>
    </xf>
    <xf numFmtId="0" fontId="20" fillId="0" borderId="1" xfId="66" applyFont="1" applyFill="1" applyBorder="1" applyAlignment="1">
      <alignment horizontal="center" vertical="center"/>
    </xf>
    <xf numFmtId="0" fontId="23" fillId="0" borderId="1" xfId="1772" applyFont="1" applyFill="1" applyBorder="1" applyAlignment="1">
      <alignment horizontal="left" vertical="center"/>
    </xf>
    <xf numFmtId="1" fontId="23" fillId="0" borderId="1" xfId="1173" applyNumberFormat="1" applyFont="1" applyFill="1" applyBorder="1" applyAlignment="1">
      <alignment horizontal="right" vertical="center"/>
    </xf>
    <xf numFmtId="0" fontId="23" fillId="0" borderId="1" xfId="1772" applyFont="1" applyFill="1" applyBorder="1" applyAlignment="1">
      <alignment vertical="center"/>
    </xf>
    <xf numFmtId="0" fontId="23" fillId="0" borderId="1" xfId="66" applyFont="1" applyFill="1" applyBorder="1" applyAlignment="1">
      <alignment horizontal="right" vertical="center"/>
    </xf>
    <xf numFmtId="0" fontId="20" fillId="0" borderId="1" xfId="1772" applyFont="1" applyFill="1" applyBorder="1" applyAlignment="1">
      <alignment horizontal="center" vertical="center"/>
    </xf>
    <xf numFmtId="0" fontId="20" fillId="0" borderId="1" xfId="66" applyFont="1" applyFill="1" applyBorder="1" applyAlignment="1">
      <alignment horizontal="right" vertical="center"/>
    </xf>
    <xf numFmtId="0" fontId="23" fillId="0" borderId="0" xfId="1173" applyFont="1" applyFill="1" applyBorder="1" applyAlignment="1" applyProtection="1">
      <protection locked="0"/>
    </xf>
    <xf numFmtId="3" fontId="20" fillId="0" borderId="1" xfId="1173" applyNumberFormat="1" applyFont="1" applyFill="1" applyBorder="1" applyAlignment="1" applyProtection="1">
      <alignment horizontal="left" vertical="center"/>
    </xf>
    <xf numFmtId="0" fontId="23" fillId="0" borderId="1" xfId="66" applyFont="1" applyFill="1" applyBorder="1" applyAlignment="1"/>
    <xf numFmtId="0" fontId="23" fillId="0" borderId="1" xfId="1772" applyFont="1" applyFill="1" applyBorder="1" applyAlignment="1">
      <alignment horizontal="center" vertical="center"/>
    </xf>
    <xf numFmtId="0" fontId="37" fillId="0" borderId="0" xfId="754" applyFont="1" applyFill="1" applyAlignment="1">
      <alignment horizontal="left" vertical="center"/>
    </xf>
    <xf numFmtId="0" fontId="30" fillId="0" borderId="0" xfId="1173" applyFont="1" applyFill="1" applyAlignment="1">
      <alignment horizontal="center" vertical="center"/>
    </xf>
    <xf numFmtId="0" fontId="25" fillId="0" borderId="0" xfId="1173" applyFont="1" applyFill="1" applyAlignment="1">
      <alignment horizontal="right" vertical="center"/>
    </xf>
    <xf numFmtId="0" fontId="20" fillId="0" borderId="0" xfId="1173" applyFont="1" applyFill="1"/>
    <xf numFmtId="0" fontId="23" fillId="0" borderId="0" xfId="1173" applyFont="1" applyFill="1"/>
    <xf numFmtId="0" fontId="4" fillId="0" borderId="0" xfId="1173" applyFont="1" applyFill="1"/>
    <xf numFmtId="181" fontId="4" fillId="0" borderId="0" xfId="1173" applyNumberFormat="1" applyFont="1" applyFill="1" applyAlignment="1">
      <alignment horizontal="center"/>
    </xf>
    <xf numFmtId="0" fontId="15" fillId="0" borderId="0" xfId="754" applyFont="1" applyFill="1" applyAlignment="1">
      <alignment horizontal="left" vertical="center"/>
    </xf>
    <xf numFmtId="186" fontId="37" fillId="0" borderId="0" xfId="754" applyNumberFormat="1" applyFont="1" applyFill="1" applyAlignment="1">
      <alignment horizontal="left" vertical="center"/>
    </xf>
    <xf numFmtId="0" fontId="30" fillId="0" borderId="0" xfId="887" applyFont="1" applyFill="1" applyAlignment="1">
      <alignment horizontal="center" vertical="center" wrapText="1"/>
    </xf>
    <xf numFmtId="0" fontId="30" fillId="0" borderId="0" xfId="887" applyFont="1" applyFill="1" applyAlignment="1">
      <alignment horizontal="center" vertical="center"/>
    </xf>
    <xf numFmtId="0" fontId="25" fillId="0" borderId="0" xfId="887" applyFont="1" applyFill="1" applyAlignment="1">
      <alignment horizontal="right" vertical="center"/>
    </xf>
    <xf numFmtId="181" fontId="25" fillId="0" borderId="0" xfId="887" applyNumberFormat="1" applyFont="1" applyFill="1" applyAlignment="1">
      <alignment horizontal="right" vertical="center"/>
    </xf>
    <xf numFmtId="184" fontId="25" fillId="0" borderId="0" xfId="1772" applyNumberFormat="1" applyFont="1" applyFill="1" applyAlignment="1">
      <alignment horizontal="right" vertical="center" wrapText="1"/>
    </xf>
    <xf numFmtId="0" fontId="20" fillId="0" borderId="1" xfId="396" applyFont="1" applyFill="1" applyBorder="1" applyAlignment="1">
      <alignment horizontal="center" vertical="center"/>
    </xf>
    <xf numFmtId="181" fontId="20" fillId="0" borderId="1" xfId="396" applyNumberFormat="1" applyFont="1" applyFill="1" applyBorder="1" applyAlignment="1">
      <alignment horizontal="center" vertical="center"/>
    </xf>
    <xf numFmtId="0" fontId="20" fillId="0" borderId="1" xfId="887" applyFont="1" applyFill="1" applyBorder="1" applyAlignment="1">
      <alignment horizontal="left" vertical="center"/>
    </xf>
    <xf numFmtId="181" fontId="20" fillId="0" borderId="1" xfId="1855" applyNumberFormat="1" applyFont="1" applyFill="1" applyBorder="1" applyAlignment="1">
      <alignment horizontal="right" vertical="center" wrapText="1"/>
    </xf>
    <xf numFmtId="188" fontId="23" fillId="0" borderId="1" xfId="887" applyNumberFormat="1" applyFont="1" applyFill="1" applyBorder="1" applyAlignment="1">
      <alignment horizontal="left" vertical="center"/>
    </xf>
    <xf numFmtId="181" fontId="23" fillId="0" borderId="1" xfId="887" applyNumberFormat="1" applyFont="1" applyFill="1" applyBorder="1" applyAlignment="1">
      <alignment horizontal="right" vertical="center" wrapText="1"/>
    </xf>
    <xf numFmtId="181" fontId="20" fillId="0" borderId="1" xfId="887" applyNumberFormat="1" applyFont="1" applyFill="1" applyBorder="1" applyAlignment="1">
      <alignment horizontal="right" vertical="center" wrapText="1"/>
    </xf>
    <xf numFmtId="0" fontId="23" fillId="0" borderId="1" xfId="0" applyNumberFormat="1" applyFont="1" applyFill="1" applyBorder="1" applyAlignment="1" applyProtection="1">
      <alignment horizontal="left" vertical="center" indent="2"/>
    </xf>
    <xf numFmtId="186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887" applyFont="1" applyFill="1" applyBorder="1" applyAlignment="1">
      <alignment horizontal="left" vertical="center"/>
    </xf>
    <xf numFmtId="1" fontId="23" fillId="0" borderId="1" xfId="657" applyNumberFormat="1" applyFont="1" applyFill="1" applyBorder="1" applyAlignment="1" applyProtection="1">
      <alignment horizontal="right" vertical="center"/>
    </xf>
    <xf numFmtId="186" fontId="23" fillId="0" borderId="1" xfId="1892" applyNumberFormat="1" applyFont="1" applyFill="1" applyBorder="1" applyAlignment="1" applyProtection="1">
      <alignment horizontal="left" vertical="center"/>
    </xf>
    <xf numFmtId="189" fontId="23" fillId="0" borderId="1" xfId="1523" applyNumberFormat="1" applyFont="1" applyFill="1" applyBorder="1" applyAlignment="1">
      <alignment horizontal="right" vertical="center" wrapText="1"/>
    </xf>
    <xf numFmtId="181" fontId="23" fillId="0" borderId="0" xfId="1173" applyNumberFormat="1" applyFont="1" applyFill="1"/>
    <xf numFmtId="0" fontId="20" fillId="0" borderId="1" xfId="887" applyFont="1" applyFill="1" applyBorder="1" applyAlignment="1">
      <alignment horizontal="center" vertical="center"/>
    </xf>
    <xf numFmtId="0" fontId="23" fillId="0" borderId="1" xfId="1173" applyFont="1" applyFill="1" applyBorder="1"/>
    <xf numFmtId="181" fontId="23" fillId="0" borderId="1" xfId="1173" applyNumberFormat="1" applyFont="1" applyFill="1" applyBorder="1" applyAlignment="1">
      <alignment horizontal="center"/>
    </xf>
    <xf numFmtId="181" fontId="23" fillId="0" borderId="1" xfId="1173" applyNumberFormat="1" applyFont="1" applyFill="1" applyBorder="1"/>
    <xf numFmtId="181" fontId="23" fillId="0" borderId="0" xfId="1173" applyNumberFormat="1" applyFont="1" applyFill="1" applyAlignment="1">
      <alignment horizontal="center"/>
    </xf>
    <xf numFmtId="0" fontId="37" fillId="0" borderId="0" xfId="677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3" fillId="0" borderId="0" xfId="1352" applyFont="1" applyFill="1" applyBorder="1" applyAlignment="1">
      <alignment vertical="center"/>
    </xf>
    <xf numFmtId="0" fontId="23" fillId="0" borderId="0" xfId="1352" applyFont="1" applyFill="1" applyAlignment="1">
      <alignment vertical="center"/>
    </xf>
    <xf numFmtId="0" fontId="23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186" fontId="4" fillId="0" borderId="0" xfId="0" applyNumberFormat="1" applyFont="1" applyFill="1" applyBorder="1" applyAlignment="1"/>
    <xf numFmtId="186" fontId="37" fillId="0" borderId="0" xfId="677" applyNumberFormat="1" applyFont="1" applyFill="1" applyBorder="1" applyAlignment="1">
      <alignment horizontal="left" vertical="center"/>
    </xf>
    <xf numFmtId="184" fontId="30" fillId="0" borderId="0" xfId="1701" applyNumberFormat="1" applyFont="1" applyFill="1" applyAlignment="1">
      <alignment horizontal="center" vertical="center" wrapText="1"/>
    </xf>
    <xf numFmtId="184" fontId="30" fillId="0" borderId="0" xfId="1701" applyNumberFormat="1" applyFont="1" applyFill="1" applyAlignment="1">
      <alignment horizontal="center" vertical="center"/>
    </xf>
    <xf numFmtId="184" fontId="25" fillId="0" borderId="0" xfId="1772" applyNumberFormat="1" applyFont="1" applyFill="1" applyAlignment="1">
      <alignment horizontal="right" vertical="center"/>
    </xf>
    <xf numFmtId="181" fontId="38" fillId="0" borderId="1" xfId="677" applyNumberFormat="1" applyFont="1" applyFill="1" applyBorder="1" applyAlignment="1">
      <alignment horizontal="center" vertical="center" wrapText="1"/>
    </xf>
    <xf numFmtId="181" fontId="38" fillId="0" borderId="1" xfId="1075" applyNumberFormat="1" applyFont="1" applyFill="1" applyBorder="1" applyAlignment="1">
      <alignment horizontal="center" vertical="center" wrapText="1"/>
    </xf>
    <xf numFmtId="181" fontId="38" fillId="0" borderId="1" xfId="605" applyNumberFormat="1" applyFont="1" applyFill="1" applyBorder="1" applyAlignment="1">
      <alignment horizontal="center" vertical="center" wrapText="1"/>
    </xf>
    <xf numFmtId="0" fontId="38" fillId="0" borderId="1" xfId="677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 applyProtection="1">
      <alignment vertical="center"/>
    </xf>
    <xf numFmtId="0" fontId="20" fillId="0" borderId="1" xfId="887" applyFont="1" applyFill="1" applyBorder="1" applyAlignment="1">
      <alignment horizontal="right" vertical="center"/>
    </xf>
    <xf numFmtId="0" fontId="20" fillId="0" borderId="1" xfId="1" applyNumberFormat="1" applyFont="1" applyFill="1" applyBorder="1" applyAlignment="1">
      <alignment horizontal="right" vertical="center"/>
    </xf>
    <xf numFmtId="0" fontId="40" fillId="0" borderId="1" xfId="0" applyNumberFormat="1" applyFont="1" applyFill="1" applyBorder="1" applyAlignment="1" applyProtection="1">
      <alignment vertical="center"/>
    </xf>
    <xf numFmtId="0" fontId="23" fillId="0" borderId="1" xfId="0" applyFont="1" applyFill="1" applyBorder="1" applyAlignment="1">
      <alignment horizontal="right" vertical="center"/>
    </xf>
    <xf numFmtId="10" fontId="23" fillId="0" borderId="1" xfId="0" applyNumberFormat="1" applyFont="1" applyFill="1" applyBorder="1" applyAlignment="1">
      <alignment horizontal="right" vertical="center"/>
    </xf>
    <xf numFmtId="0" fontId="23" fillId="0" borderId="1" xfId="1" applyNumberFormat="1" applyFont="1" applyFill="1" applyBorder="1" applyAlignment="1">
      <alignment horizontal="right" vertical="center"/>
    </xf>
    <xf numFmtId="10" fontId="23" fillId="0" borderId="1" xfId="1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 applyProtection="1">
      <alignment horizontal="right" vertical="center"/>
    </xf>
    <xf numFmtId="10" fontId="20" fillId="0" borderId="1" xfId="887" applyNumberFormat="1" applyFont="1" applyFill="1" applyBorder="1" applyAlignment="1">
      <alignment horizontal="right" vertical="center"/>
    </xf>
    <xf numFmtId="10" fontId="20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0" fillId="0" borderId="1" xfId="0" applyNumberFormat="1" applyFont="1" applyFill="1" applyBorder="1" applyAlignment="1" applyProtection="1">
      <alignment horizontal="left" vertical="center"/>
    </xf>
    <xf numFmtId="184" fontId="23" fillId="0" borderId="0" xfId="1772" applyNumberFormat="1" applyFont="1" applyFill="1" applyAlignment="1">
      <alignment horizontal="right" vertical="center"/>
    </xf>
    <xf numFmtId="0" fontId="20" fillId="0" borderId="1" xfId="1772" applyFont="1" applyFill="1" applyBorder="1" applyAlignment="1">
      <alignment horizontal="right" vertical="center"/>
    </xf>
    <xf numFmtId="10" fontId="20" fillId="0" borderId="1" xfId="0" applyNumberFormat="1" applyFont="1" applyFill="1" applyBorder="1" applyAlignment="1">
      <alignment horizontal="right" vertical="center"/>
    </xf>
    <xf numFmtId="10" fontId="20" fillId="0" borderId="1" xfId="1772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>
      <alignment wrapText="1"/>
    </xf>
    <xf numFmtId="186" fontId="23" fillId="0" borderId="0" xfId="0" applyNumberFormat="1" applyFont="1" applyFill="1" applyBorder="1" applyAlignment="1"/>
    <xf numFmtId="0" fontId="37" fillId="0" borderId="0" xfId="677" applyFont="1" applyFill="1" applyAlignment="1">
      <alignment horizontal="left" vertical="center"/>
    </xf>
    <xf numFmtId="184" fontId="30" fillId="0" borderId="0" xfId="1772" applyNumberFormat="1" applyFont="1" applyFill="1" applyAlignment="1">
      <alignment horizontal="center" vertical="center"/>
    </xf>
    <xf numFmtId="184" fontId="20" fillId="0" borderId="0" xfId="1772" applyNumberFormat="1" applyFont="1" applyFill="1" applyAlignment="1">
      <alignment vertical="center"/>
    </xf>
    <xf numFmtId="184" fontId="23" fillId="0" borderId="0" xfId="1772" applyNumberFormat="1" applyFont="1" applyFill="1" applyAlignment="1">
      <alignment vertical="center"/>
    </xf>
    <xf numFmtId="0" fontId="19" fillId="0" borderId="0" xfId="0" applyFont="1">
      <alignment vertical="center"/>
    </xf>
    <xf numFmtId="184" fontId="4" fillId="0" borderId="0" xfId="1772" applyNumberFormat="1" applyFont="1" applyFill="1"/>
    <xf numFmtId="0" fontId="15" fillId="0" borderId="0" xfId="677" applyFont="1" applyFill="1" applyAlignment="1">
      <alignment horizontal="left" vertical="center"/>
    </xf>
    <xf numFmtId="186" fontId="37" fillId="0" borderId="0" xfId="677" applyNumberFormat="1" applyFont="1" applyFill="1" applyAlignment="1">
      <alignment horizontal="left" vertical="center"/>
    </xf>
    <xf numFmtId="184" fontId="15" fillId="0" borderId="0" xfId="1772" applyNumberFormat="1" applyFont="1" applyFill="1" applyAlignment="1">
      <alignment horizontal="left" vertical="center"/>
    </xf>
    <xf numFmtId="0" fontId="25" fillId="0" borderId="6" xfId="1173" applyFont="1" applyFill="1" applyBorder="1" applyAlignment="1">
      <alignment horizontal="right" vertical="center"/>
    </xf>
    <xf numFmtId="184" fontId="20" fillId="0" borderId="0" xfId="1772" applyNumberFormat="1" applyFont="1" applyFill="1"/>
    <xf numFmtId="184" fontId="20" fillId="0" borderId="1" xfId="393" applyNumberFormat="1" applyFont="1" applyFill="1" applyBorder="1" applyAlignment="1">
      <alignment horizontal="left" vertical="center"/>
    </xf>
    <xf numFmtId="184" fontId="20" fillId="0" borderId="1" xfId="393" applyNumberFormat="1" applyFont="1" applyFill="1" applyBorder="1" applyAlignment="1">
      <alignment horizontal="right" vertical="center"/>
    </xf>
    <xf numFmtId="10" fontId="20" fillId="0" borderId="1" xfId="393" applyNumberFormat="1" applyFont="1" applyFill="1" applyBorder="1" applyAlignment="1">
      <alignment horizontal="right" vertical="center"/>
    </xf>
    <xf numFmtId="184" fontId="23" fillId="0" borderId="0" xfId="1772" applyNumberFormat="1" applyFont="1" applyFill="1"/>
    <xf numFmtId="0" fontId="23" fillId="0" borderId="1" xfId="393" applyFont="1" applyFill="1" applyBorder="1" applyAlignment="1">
      <alignment horizontal="left" vertical="center" indent="2"/>
    </xf>
    <xf numFmtId="0" fontId="23" fillId="0" borderId="1" xfId="393" applyFont="1" applyFill="1" applyBorder="1" applyAlignment="1">
      <alignment horizontal="right" vertical="center"/>
    </xf>
    <xf numFmtId="10" fontId="23" fillId="0" borderId="1" xfId="887" applyNumberFormat="1" applyFont="1" applyFill="1" applyBorder="1" applyAlignment="1">
      <alignment horizontal="right" vertical="center"/>
    </xf>
    <xf numFmtId="10" fontId="23" fillId="0" borderId="1" xfId="1772" applyNumberFormat="1" applyFont="1" applyFill="1" applyBorder="1" applyAlignment="1" applyProtection="1">
      <alignment horizontal="right" vertical="center" wrapText="1"/>
    </xf>
    <xf numFmtId="10" fontId="19" fillId="0" borderId="1" xfId="1772" applyNumberFormat="1" applyFont="1" applyFill="1" applyBorder="1" applyAlignment="1" applyProtection="1">
      <alignment horizontal="right" vertical="center" wrapText="1"/>
    </xf>
    <xf numFmtId="0" fontId="23" fillId="0" borderId="1" xfId="393" applyFont="1" applyFill="1" applyBorder="1" applyAlignment="1">
      <alignment horizontal="left" vertical="center"/>
    </xf>
    <xf numFmtId="184" fontId="23" fillId="0" borderId="0" xfId="1772" applyNumberFormat="1" applyFont="1" applyFill="1" applyAlignment="1" applyProtection="1">
      <alignment vertical="center"/>
      <protection locked="0"/>
    </xf>
    <xf numFmtId="181" fontId="4" fillId="0" borderId="0" xfId="1173" applyNumberFormat="1" applyFont="1" applyFill="1"/>
    <xf numFmtId="181" fontId="15" fillId="0" borderId="0" xfId="1173" applyNumberFormat="1" applyFont="1" applyFill="1" applyAlignment="1">
      <alignment horizontal="left" vertical="center"/>
    </xf>
    <xf numFmtId="0" fontId="15" fillId="0" borderId="0" xfId="1173" applyFont="1" applyFill="1" applyAlignment="1">
      <alignment horizontal="left" vertical="center"/>
    </xf>
    <xf numFmtId="184" fontId="4" fillId="0" borderId="0" xfId="1772" applyNumberFormat="1" applyFont="1" applyFill="1" applyAlignment="1">
      <alignment horizontal="center"/>
    </xf>
    <xf numFmtId="0" fontId="15" fillId="0" borderId="0" xfId="677" applyFont="1" applyFill="1" applyAlignment="1">
      <alignment horizontal="center" vertical="center"/>
    </xf>
    <xf numFmtId="184" fontId="25" fillId="0" borderId="0" xfId="1772" applyNumberFormat="1" applyFont="1" applyFill="1" applyAlignment="1">
      <alignment horizontal="center" vertical="center"/>
    </xf>
    <xf numFmtId="184" fontId="23" fillId="0" borderId="0" xfId="1772" applyNumberFormat="1" applyFont="1" applyFill="1" applyAlignment="1">
      <alignment horizontal="center"/>
    </xf>
    <xf numFmtId="0" fontId="15" fillId="0" borderId="0" xfId="677" applyFont="1" applyFill="1" applyAlignment="1">
      <alignment horizontal="right" vertical="center"/>
    </xf>
    <xf numFmtId="186" fontId="37" fillId="0" borderId="0" xfId="677" applyNumberFormat="1" applyFont="1" applyFill="1" applyAlignment="1">
      <alignment horizontal="right" vertical="center"/>
    </xf>
    <xf numFmtId="184" fontId="30" fillId="0" borderId="0" xfId="1701" applyNumberFormat="1" applyFont="1" applyFill="1" applyAlignment="1">
      <alignment horizontal="right" vertical="center" wrapText="1"/>
    </xf>
    <xf numFmtId="184" fontId="30" fillId="0" borderId="0" xfId="1701" applyNumberFormat="1" applyFont="1" applyFill="1" applyAlignment="1">
      <alignment horizontal="right" vertical="center"/>
    </xf>
    <xf numFmtId="0" fontId="20" fillId="0" borderId="1" xfId="393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23" fillId="0" borderId="0" xfId="1772" applyFont="1" applyFill="1" applyAlignment="1">
      <alignment vertical="center"/>
    </xf>
    <xf numFmtId="0" fontId="20" fillId="0" borderId="0" xfId="1772" applyFont="1" applyFill="1" applyAlignment="1">
      <alignment vertical="center"/>
    </xf>
    <xf numFmtId="0" fontId="23" fillId="0" borderId="0" xfId="0" applyFont="1" applyFill="1">
      <alignment vertical="center"/>
    </xf>
    <xf numFmtId="0" fontId="43" fillId="0" borderId="0" xfId="0" applyFont="1" applyFill="1" applyBorder="1" applyAlignment="1">
      <alignment horizontal="center" vertical="center"/>
    </xf>
    <xf numFmtId="181" fontId="39" fillId="0" borderId="1" xfId="1795" applyNumberFormat="1" applyFont="1" applyFill="1" applyBorder="1" applyAlignment="1">
      <alignment horizontal="center" vertical="center" wrapText="1"/>
    </xf>
    <xf numFmtId="186" fontId="39" fillId="0" borderId="1" xfId="1795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181" fontId="23" fillId="0" borderId="1" xfId="0" applyNumberFormat="1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84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30" fillId="0" borderId="0" xfId="1772" applyFont="1" applyFill="1" applyAlignment="1">
      <alignment horizontal="center" vertical="center"/>
    </xf>
    <xf numFmtId="0" fontId="25" fillId="0" borderId="0" xfId="1772" applyFont="1" applyFill="1" applyAlignment="1">
      <alignment horizontal="right" vertical="center"/>
    </xf>
    <xf numFmtId="0" fontId="4" fillId="0" borderId="0" xfId="1772" applyFont="1" applyFill="1"/>
    <xf numFmtId="0" fontId="45" fillId="0" borderId="0" xfId="0" applyFont="1" applyFill="1">
      <alignment vertical="center"/>
    </xf>
    <xf numFmtId="0" fontId="43" fillId="0" borderId="0" xfId="1772" applyFont="1" applyFill="1" applyBorder="1" applyAlignment="1">
      <alignment horizontal="center" vertical="center" wrapText="1"/>
    </xf>
    <xf numFmtId="0" fontId="43" fillId="0" borderId="0" xfId="1772" applyFont="1" applyFill="1" applyBorder="1" applyAlignment="1">
      <alignment horizontal="center" vertical="center"/>
    </xf>
    <xf numFmtId="0" fontId="40" fillId="0" borderId="6" xfId="1547" applyFont="1" applyFill="1" applyBorder="1" applyAlignment="1">
      <alignment horizontal="center" vertical="center" wrapText="1"/>
    </xf>
    <xf numFmtId="0" fontId="39" fillId="0" borderId="1" xfId="677" applyFont="1" applyFill="1" applyBorder="1" applyAlignment="1">
      <alignment horizontal="center" vertical="center"/>
    </xf>
    <xf numFmtId="0" fontId="39" fillId="0" borderId="1" xfId="1547" applyFont="1" applyFill="1" applyBorder="1" applyAlignment="1">
      <alignment horizontal="center" vertical="center" wrapText="1"/>
    </xf>
    <xf numFmtId="49" fontId="39" fillId="0" borderId="1" xfId="1772" applyNumberFormat="1" applyFont="1" applyFill="1" applyBorder="1" applyAlignment="1" applyProtection="1">
      <alignment horizontal="center" vertical="center"/>
    </xf>
    <xf numFmtId="185" fontId="39" fillId="0" borderId="1" xfId="1772" applyNumberFormat="1" applyFont="1" applyFill="1" applyBorder="1" applyAlignment="1" applyProtection="1">
      <alignment horizontal="center" vertical="center"/>
    </xf>
    <xf numFmtId="49" fontId="39" fillId="0" borderId="1" xfId="1772" applyNumberFormat="1" applyFont="1" applyFill="1" applyBorder="1" applyAlignment="1" applyProtection="1">
      <alignment vertical="center"/>
    </xf>
    <xf numFmtId="49" fontId="40" fillId="0" borderId="1" xfId="1772" applyNumberFormat="1" applyFont="1" applyFill="1" applyBorder="1" applyAlignment="1" applyProtection="1">
      <alignment horizontal="left" vertical="center" indent="1"/>
    </xf>
    <xf numFmtId="185" fontId="40" fillId="0" borderId="1" xfId="1772" applyNumberFormat="1" applyFont="1" applyFill="1" applyBorder="1" applyAlignment="1" applyProtection="1">
      <alignment horizontal="center" vertical="center"/>
    </xf>
    <xf numFmtId="0" fontId="23" fillId="0" borderId="0" xfId="1772" applyFont="1" applyFill="1"/>
    <xf numFmtId="0" fontId="30" fillId="0" borderId="0" xfId="1772" applyFont="1" applyFill="1" applyAlignment="1">
      <alignment horizontal="center" vertical="center" wrapText="1"/>
    </xf>
    <xf numFmtId="0" fontId="23" fillId="0" borderId="1" xfId="1772" applyFont="1" applyFill="1" applyBorder="1" applyAlignment="1" applyProtection="1">
      <alignment vertical="center"/>
      <protection locked="0"/>
    </xf>
    <xf numFmtId="181" fontId="23" fillId="0" borderId="1" xfId="1772" applyNumberFormat="1" applyFont="1" applyFill="1" applyBorder="1" applyAlignment="1">
      <alignment horizontal="right" vertical="center" wrapText="1"/>
    </xf>
    <xf numFmtId="181" fontId="23" fillId="0" borderId="1" xfId="1772" applyNumberFormat="1" applyFont="1" applyFill="1" applyBorder="1" applyAlignment="1" applyProtection="1">
      <alignment vertical="center"/>
      <protection locked="0"/>
    </xf>
    <xf numFmtId="0" fontId="23" fillId="0" borderId="1" xfId="132" applyNumberFormat="1" applyFont="1" applyFill="1" applyBorder="1" applyAlignment="1" applyProtection="1">
      <alignment vertical="center"/>
    </xf>
    <xf numFmtId="181" fontId="20" fillId="0" borderId="1" xfId="1772" applyNumberFormat="1" applyFont="1" applyFill="1" applyBorder="1" applyAlignment="1">
      <alignment horizontal="right" vertical="center" wrapText="1"/>
    </xf>
    <xf numFmtId="0" fontId="30" fillId="0" borderId="0" xfId="0" applyNumberFormat="1" applyFont="1" applyFill="1" applyAlignment="1" applyProtection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9" fillId="3" borderId="13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NumberFormat="1" applyFont="1" applyFill="1" applyBorder="1" applyAlignment="1" applyProtection="1">
      <alignment horizontal="center" vertical="center"/>
    </xf>
    <xf numFmtId="3" fontId="40" fillId="0" borderId="3" xfId="0" applyNumberFormat="1" applyFont="1" applyFill="1" applyBorder="1" applyAlignment="1" applyProtection="1">
      <alignment horizontal="right" vertical="center"/>
    </xf>
    <xf numFmtId="3" fontId="40" fillId="4" borderId="1" xfId="0" applyNumberFormat="1" applyFont="1" applyFill="1" applyBorder="1" applyAlignment="1" applyProtection="1">
      <alignment horizontal="right" vertical="center"/>
    </xf>
    <xf numFmtId="0" fontId="39" fillId="3" borderId="1" xfId="0" applyNumberFormat="1" applyFont="1" applyFill="1" applyBorder="1" applyAlignment="1" applyProtection="1">
      <alignment horizontal="left" vertical="center"/>
    </xf>
    <xf numFmtId="0" fontId="39" fillId="3" borderId="1" xfId="0" applyNumberFormat="1" applyFont="1" applyFill="1" applyBorder="1" applyAlignment="1" applyProtection="1">
      <alignment vertical="center"/>
    </xf>
    <xf numFmtId="3" fontId="40" fillId="5" borderId="1" xfId="0" applyNumberFormat="1" applyFont="1" applyFill="1" applyBorder="1" applyAlignment="1" applyProtection="1">
      <alignment horizontal="right" vertical="center"/>
    </xf>
    <xf numFmtId="0" fontId="40" fillId="3" borderId="1" xfId="0" applyNumberFormat="1" applyFont="1" applyFill="1" applyBorder="1" applyAlignment="1" applyProtection="1">
      <alignment horizontal="left" vertical="center"/>
    </xf>
    <xf numFmtId="0" fontId="40" fillId="3" borderId="1" xfId="0" applyNumberFormat="1" applyFont="1" applyFill="1" applyBorder="1" applyAlignment="1" applyProtection="1">
      <alignment vertical="center"/>
    </xf>
    <xf numFmtId="3" fontId="40" fillId="5" borderId="2" xfId="0" applyNumberFormat="1" applyFont="1" applyFill="1" applyBorder="1" applyAlignment="1" applyProtection="1">
      <alignment horizontal="right" vertical="center"/>
    </xf>
    <xf numFmtId="0" fontId="40" fillId="3" borderId="13" xfId="0" applyNumberFormat="1" applyFont="1" applyFill="1" applyBorder="1" applyAlignment="1" applyProtection="1">
      <alignment vertical="center"/>
    </xf>
    <xf numFmtId="3" fontId="40" fillId="5" borderId="14" xfId="0" applyNumberFormat="1" applyFont="1" applyFill="1" applyBorder="1" applyAlignment="1" applyProtection="1">
      <alignment horizontal="right" vertical="center"/>
    </xf>
    <xf numFmtId="3" fontId="40" fillId="5" borderId="3" xfId="0" applyNumberFormat="1" applyFont="1" applyFill="1" applyBorder="1" applyAlignment="1" applyProtection="1">
      <alignment horizontal="right" vertical="center"/>
    </xf>
    <xf numFmtId="0" fontId="23" fillId="0" borderId="0" xfId="994" applyFont="1" applyFill="1" applyAlignment="1"/>
    <xf numFmtId="0" fontId="4" fillId="0" borderId="0" xfId="0" applyFont="1" applyFill="1" applyAlignment="1">
      <alignment vertical="center"/>
    </xf>
    <xf numFmtId="0" fontId="9" fillId="0" borderId="1" xfId="677" applyFont="1" applyFill="1" applyBorder="1" applyAlignment="1">
      <alignment horizontal="center" vertical="center"/>
    </xf>
    <xf numFmtId="0" fontId="9" fillId="0" borderId="1" xfId="1173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 applyProtection="1">
      <alignment horizontal="center" vertical="center"/>
    </xf>
    <xf numFmtId="3" fontId="45" fillId="0" borderId="1" xfId="0" applyNumberFormat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vertical="center"/>
    </xf>
    <xf numFmtId="0" fontId="45" fillId="0" borderId="1" xfId="0" applyNumberFormat="1" applyFont="1" applyFill="1" applyBorder="1" applyAlignment="1" applyProtection="1">
      <alignment vertical="center"/>
    </xf>
    <xf numFmtId="3" fontId="45" fillId="0" borderId="2" xfId="0" applyNumberFormat="1" applyFont="1" applyFill="1" applyBorder="1" applyAlignment="1" applyProtection="1">
      <alignment horizontal="right" vertical="center"/>
    </xf>
    <xf numFmtId="0" fontId="45" fillId="0" borderId="13" xfId="0" applyNumberFormat="1" applyFont="1" applyFill="1" applyBorder="1" applyAlignment="1" applyProtection="1">
      <alignment vertical="center"/>
    </xf>
    <xf numFmtId="3" fontId="45" fillId="0" borderId="3" xfId="0" applyNumberFormat="1" applyFont="1" applyFill="1" applyBorder="1" applyAlignment="1" applyProtection="1">
      <alignment horizontal="right" vertical="center"/>
    </xf>
    <xf numFmtId="0" fontId="39" fillId="3" borderId="13" xfId="0" applyNumberFormat="1" applyFont="1" applyFill="1" applyBorder="1" applyAlignment="1" applyProtection="1">
      <alignment horizontal="center" vertical="center"/>
    </xf>
    <xf numFmtId="0" fontId="39" fillId="3" borderId="13" xfId="0" applyNumberFormat="1" applyFont="1" applyFill="1" applyBorder="1" applyAlignment="1" applyProtection="1">
      <alignment horizontal="left" vertical="center"/>
    </xf>
    <xf numFmtId="0" fontId="40" fillId="3" borderId="13" xfId="0" applyNumberFormat="1" applyFont="1" applyFill="1" applyBorder="1" applyAlignment="1" applyProtection="1">
      <alignment horizontal="left" vertical="center"/>
    </xf>
    <xf numFmtId="181" fontId="4" fillId="0" borderId="0" xfId="1772" applyNumberFormat="1" applyFont="1" applyFill="1"/>
    <xf numFmtId="181" fontId="37" fillId="0" borderId="0" xfId="677" applyNumberFormat="1" applyFont="1" applyFill="1" applyAlignment="1">
      <alignment horizontal="left" vertical="center"/>
    </xf>
    <xf numFmtId="181" fontId="30" fillId="0" borderId="0" xfId="1772" applyNumberFormat="1" applyFont="1" applyFill="1" applyAlignment="1">
      <alignment horizontal="center" vertical="center"/>
    </xf>
    <xf numFmtId="181" fontId="20" fillId="0" borderId="0" xfId="1772" applyNumberFormat="1" applyFont="1" applyFill="1" applyAlignment="1">
      <alignment vertical="center"/>
    </xf>
    <xf numFmtId="181" fontId="23" fillId="0" borderId="0" xfId="1772" applyNumberFormat="1" applyFont="1" applyFill="1" applyAlignment="1">
      <alignment vertical="center"/>
    </xf>
    <xf numFmtId="0" fontId="12" fillId="0" borderId="1" xfId="500" applyNumberFormat="1" applyFont="1" applyFill="1" applyBorder="1" applyAlignment="1">
      <alignment horizontal="left" vertical="center"/>
    </xf>
    <xf numFmtId="184" fontId="9" fillId="0" borderId="1" xfId="500" applyNumberFormat="1" applyFont="1" applyFill="1" applyBorder="1" applyAlignment="1">
      <alignment horizontal="right" vertical="center"/>
    </xf>
    <xf numFmtId="184" fontId="4" fillId="0" borderId="1" xfId="50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500" applyNumberFormat="1" applyFont="1" applyFill="1" applyBorder="1" applyAlignment="1">
      <alignment horizontal="left" vertical="center" wrapText="1"/>
    </xf>
    <xf numFmtId="181" fontId="23" fillId="0" borderId="0" xfId="994" applyNumberFormat="1" applyFont="1" applyFill="1" applyAlignment="1"/>
    <xf numFmtId="181" fontId="23" fillId="0" borderId="0" xfId="1772" applyNumberFormat="1" applyFont="1" applyFill="1"/>
    <xf numFmtId="49" fontId="4" fillId="0" borderId="1" xfId="500" applyNumberFormat="1" applyFont="1" applyFill="1" applyBorder="1" applyAlignment="1">
      <alignment horizontal="left" vertical="center"/>
    </xf>
    <xf numFmtId="181" fontId="23" fillId="6" borderId="0" xfId="1772" applyNumberFormat="1" applyFont="1" applyFill="1"/>
    <xf numFmtId="181" fontId="4" fillId="0" borderId="1" xfId="500" applyNumberFormat="1" applyFont="1" applyFill="1" applyBorder="1" applyAlignment="1">
      <alignment horizontal="right" vertical="center"/>
    </xf>
    <xf numFmtId="0" fontId="30" fillId="0" borderId="0" xfId="1772" applyFont="1" applyFill="1" applyAlignment="1">
      <alignment vertical="center" wrapText="1"/>
    </xf>
    <xf numFmtId="3" fontId="40" fillId="4" borderId="2" xfId="0" applyNumberFormat="1" applyFont="1" applyFill="1" applyBorder="1" applyAlignment="1" applyProtection="1">
      <alignment horizontal="right" vertical="center"/>
    </xf>
    <xf numFmtId="0" fontId="39" fillId="3" borderId="13" xfId="0" applyNumberFormat="1" applyFont="1" applyFill="1" applyBorder="1" applyAlignment="1" applyProtection="1">
      <alignment vertical="center"/>
    </xf>
    <xf numFmtId="3" fontId="40" fillId="5" borderId="15" xfId="0" applyNumberFormat="1" applyFont="1" applyFill="1" applyBorder="1" applyAlignment="1" applyProtection="1">
      <alignment horizontal="right" vertical="center"/>
    </xf>
    <xf numFmtId="0" fontId="23" fillId="0" borderId="0" xfId="1772" applyFont="1" applyFill="1" applyAlignment="1" applyProtection="1">
      <alignment vertical="center"/>
      <protection locked="0"/>
    </xf>
    <xf numFmtId="0" fontId="37" fillId="0" borderId="0" xfId="1173" applyFont="1" applyFill="1" applyAlignment="1">
      <alignment horizontal="left" vertical="center"/>
    </xf>
    <xf numFmtId="0" fontId="30" fillId="0" borderId="0" xfId="1173" applyNumberFormat="1" applyFont="1" applyFill="1" applyAlignment="1" applyProtection="1">
      <alignment horizontal="center" vertical="center" wrapText="1"/>
    </xf>
    <xf numFmtId="0" fontId="30" fillId="0" borderId="0" xfId="1173" applyNumberFormat="1" applyFont="1" applyFill="1" applyAlignment="1" applyProtection="1">
      <alignment horizontal="center" vertical="center"/>
    </xf>
    <xf numFmtId="0" fontId="25" fillId="0" borderId="6" xfId="1173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189" fontId="20" fillId="0" borderId="1" xfId="677" applyNumberFormat="1" applyFont="1" applyFill="1" applyBorder="1" applyAlignment="1">
      <alignment horizontal="right" vertical="center" wrapText="1"/>
    </xf>
    <xf numFmtId="186" fontId="20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 indent="1"/>
    </xf>
    <xf numFmtId="189" fontId="23" fillId="0" borderId="1" xfId="677" applyNumberFormat="1" applyFont="1" applyFill="1" applyBorder="1" applyAlignment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left" vertical="center" indent="1"/>
    </xf>
    <xf numFmtId="0" fontId="23" fillId="0" borderId="0" xfId="1173" applyFont="1" applyFill="1" applyBorder="1"/>
    <xf numFmtId="186" fontId="20" fillId="0" borderId="1" xfId="1892" applyNumberFormat="1" applyFont="1" applyFill="1" applyBorder="1" applyAlignment="1" applyProtection="1">
      <alignment vertical="center"/>
    </xf>
    <xf numFmtId="186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1173" applyFont="1" applyFill="1" applyBorder="1" applyAlignment="1">
      <alignment horizontal="right"/>
    </xf>
    <xf numFmtId="181" fontId="20" fillId="0" borderId="1" xfId="1173" applyNumberFormat="1" applyFont="1" applyFill="1" applyBorder="1" applyAlignment="1">
      <alignment horizontal="right"/>
    </xf>
    <xf numFmtId="189" fontId="23" fillId="0" borderId="1" xfId="1173" applyNumberFormat="1" applyFont="1" applyFill="1" applyBorder="1"/>
    <xf numFmtId="1" fontId="20" fillId="0" borderId="1" xfId="657" applyNumberFormat="1" applyFont="1" applyFill="1" applyBorder="1" applyAlignment="1" applyProtection="1">
      <alignment horizontal="right" vertical="center"/>
    </xf>
    <xf numFmtId="186" fontId="20" fillId="0" borderId="1" xfId="657" applyNumberFormat="1" applyFont="1" applyFill="1" applyBorder="1" applyAlignment="1" applyProtection="1">
      <alignment horizontal="left" vertical="center" indent="1"/>
    </xf>
    <xf numFmtId="183" fontId="23" fillId="0" borderId="1" xfId="1772" applyNumberFormat="1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vertical="center"/>
    </xf>
    <xf numFmtId="181" fontId="40" fillId="0" borderId="1" xfId="679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181" fontId="23" fillId="0" borderId="0" xfId="1772" applyNumberFormat="1" applyFont="1" applyFill="1" applyAlignment="1">
      <alignment horizontal="right" vertical="center" wrapText="1"/>
    </xf>
    <xf numFmtId="0" fontId="39" fillId="0" borderId="1" xfId="0" applyNumberFormat="1" applyFont="1" applyFill="1" applyBorder="1" applyAlignment="1" applyProtection="1">
      <alignment horizontal="left" vertical="center"/>
    </xf>
    <xf numFmtId="0" fontId="20" fillId="0" borderId="1" xfId="132" applyNumberFormat="1" applyFont="1" applyFill="1" applyBorder="1" applyAlignment="1" applyProtection="1">
      <alignment vertical="center"/>
    </xf>
    <xf numFmtId="184" fontId="40" fillId="0" borderId="1" xfId="0" applyNumberFormat="1" applyFont="1" applyFill="1" applyBorder="1" applyAlignment="1">
      <alignment horizontal="center" vertical="center" wrapText="1"/>
    </xf>
    <xf numFmtId="0" fontId="40" fillId="0" borderId="1" xfId="679" applyFont="1" applyFill="1" applyBorder="1" applyAlignment="1">
      <alignment vertical="center"/>
    </xf>
    <xf numFmtId="183" fontId="20" fillId="0" borderId="1" xfId="1772" applyNumberFormat="1" applyFont="1" applyFill="1" applyBorder="1" applyAlignment="1">
      <alignment horizontal="right" vertical="center" wrapText="1"/>
    </xf>
    <xf numFmtId="0" fontId="25" fillId="0" borderId="0" xfId="1173" applyNumberFormat="1" applyFont="1" applyFill="1" applyAlignment="1" applyProtection="1">
      <alignment horizontal="right" vertical="center"/>
    </xf>
    <xf numFmtId="181" fontId="20" fillId="0" borderId="1" xfId="677" applyNumberFormat="1" applyFont="1" applyFill="1" applyBorder="1" applyAlignment="1">
      <alignment horizontal="center" vertical="center" wrapText="1"/>
    </xf>
    <xf numFmtId="181" fontId="20" fillId="0" borderId="1" xfId="1075" applyNumberFormat="1" applyFont="1" applyFill="1" applyBorder="1" applyAlignment="1">
      <alignment horizontal="center" vertical="center" wrapText="1"/>
    </xf>
    <xf numFmtId="181" fontId="20" fillId="0" borderId="1" xfId="605" applyNumberFormat="1" applyFont="1" applyFill="1" applyBorder="1" applyAlignment="1">
      <alignment horizontal="center" vertical="center" wrapText="1"/>
    </xf>
    <xf numFmtId="0" fontId="20" fillId="0" borderId="1" xfId="677" applyFont="1" applyFill="1" applyBorder="1" applyAlignment="1">
      <alignment horizontal="center" vertical="center" wrapText="1"/>
    </xf>
    <xf numFmtId="0" fontId="20" fillId="0" borderId="1" xfId="1772" applyFont="1" applyFill="1" applyBorder="1" applyAlignment="1">
      <alignment vertical="center"/>
    </xf>
    <xf numFmtId="181" fontId="20" fillId="0" borderId="1" xfId="1772" applyNumberFormat="1" applyFont="1" applyFill="1" applyBorder="1" applyAlignment="1">
      <alignment horizontal="right" vertical="center"/>
    </xf>
    <xf numFmtId="183" fontId="20" fillId="0" borderId="1" xfId="1772" applyNumberFormat="1" applyFont="1" applyFill="1" applyBorder="1" applyAlignment="1">
      <alignment horizontal="right" vertical="center"/>
    </xf>
    <xf numFmtId="0" fontId="23" fillId="0" borderId="1" xfId="1075" applyFont="1" applyFill="1" applyBorder="1" applyAlignment="1">
      <alignment horizontal="left" vertical="center" indent="1"/>
    </xf>
    <xf numFmtId="0" fontId="23" fillId="0" borderId="1" xfId="1075" applyFont="1" applyFill="1" applyBorder="1" applyAlignment="1">
      <alignment horizontal="right" vertical="center"/>
    </xf>
    <xf numFmtId="181" fontId="23" fillId="0" borderId="1" xfId="1075" applyNumberFormat="1" applyFont="1" applyFill="1" applyBorder="1" applyAlignment="1">
      <alignment horizontal="right" vertical="center"/>
    </xf>
    <xf numFmtId="183" fontId="23" fillId="0" borderId="1" xfId="1772" applyNumberFormat="1" applyFont="1" applyFill="1" applyBorder="1" applyAlignment="1">
      <alignment horizontal="right" vertical="center"/>
    </xf>
    <xf numFmtId="0" fontId="23" fillId="0" borderId="1" xfId="1075" applyFont="1" applyFill="1" applyBorder="1" applyAlignment="1">
      <alignment vertical="center"/>
    </xf>
    <xf numFmtId="0" fontId="23" fillId="0" borderId="0" xfId="1772" applyFont="1" applyFill="1" applyAlignment="1">
      <alignment horizontal="left" vertical="top" wrapText="1"/>
    </xf>
    <xf numFmtId="3" fontId="47" fillId="0" borderId="1" xfId="0" applyNumberFormat="1" applyFont="1" applyFill="1" applyBorder="1" applyAlignment="1" applyProtection="1">
      <alignment horizontal="left" vertical="center"/>
    </xf>
    <xf numFmtId="186" fontId="48" fillId="0" borderId="1" xfId="0" applyNumberFormat="1" applyFont="1" applyFill="1" applyBorder="1" applyAlignment="1" applyProtection="1">
      <alignment horizontal="right" vertical="center"/>
    </xf>
    <xf numFmtId="186" fontId="39" fillId="0" borderId="1" xfId="0" applyNumberFormat="1" applyFont="1" applyFill="1" applyBorder="1" applyAlignment="1">
      <alignment vertical="center" shrinkToFit="1"/>
    </xf>
    <xf numFmtId="186" fontId="48" fillId="0" borderId="1" xfId="0" applyNumberFormat="1" applyFont="1" applyFill="1" applyBorder="1" applyAlignment="1">
      <alignment vertical="center" shrinkToFit="1"/>
    </xf>
    <xf numFmtId="3" fontId="49" fillId="0" borderId="1" xfId="0" applyNumberFormat="1" applyFont="1" applyFill="1" applyBorder="1" applyAlignment="1" applyProtection="1">
      <alignment horizontal="left" vertical="center"/>
    </xf>
    <xf numFmtId="186" fontId="49" fillId="0" borderId="1" xfId="0" applyNumberFormat="1" applyFont="1" applyFill="1" applyBorder="1" applyAlignment="1" applyProtection="1">
      <alignment horizontal="right" vertical="center"/>
    </xf>
    <xf numFmtId="186" fontId="49" fillId="0" borderId="1" xfId="0" applyNumberFormat="1" applyFont="1" applyFill="1" applyBorder="1" applyAlignment="1" applyProtection="1">
      <alignment horizontal="left" vertical="center"/>
    </xf>
    <xf numFmtId="186" fontId="40" fillId="0" borderId="1" xfId="0" applyNumberFormat="1" applyFont="1" applyFill="1" applyBorder="1" applyAlignment="1" applyProtection="1">
      <alignment horizontal="left" vertical="center"/>
    </xf>
    <xf numFmtId="0" fontId="49" fillId="0" borderId="1" xfId="0" applyFont="1" applyFill="1" applyBorder="1" applyAlignment="1">
      <alignment vertical="center"/>
    </xf>
    <xf numFmtId="186" fontId="49" fillId="0" borderId="1" xfId="0" applyNumberFormat="1" applyFont="1" applyFill="1" applyBorder="1" applyAlignment="1">
      <alignment vertical="center"/>
    </xf>
    <xf numFmtId="186" fontId="49" fillId="0" borderId="1" xfId="0" applyNumberFormat="1" applyFont="1" applyFill="1" applyBorder="1" applyAlignment="1">
      <alignment vertical="center" shrinkToFit="1"/>
    </xf>
    <xf numFmtId="181" fontId="20" fillId="0" borderId="0" xfId="1772" applyNumberFormat="1" applyFont="1" applyFill="1" applyAlignment="1">
      <alignment horizontal="right" vertical="center" wrapText="1"/>
    </xf>
  </cellXfs>
  <cellStyles count="19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-财金互动_四川省2018年财政预算执行情况(样表，稿二）" xfId="49"/>
    <cellStyle name="好_2-67" xfId="50"/>
    <cellStyle name="常规 39" xfId="51"/>
    <cellStyle name="常规 47 5" xfId="52"/>
    <cellStyle name="好_4" xfId="53"/>
    <cellStyle name="好_1-12_四川省2018年财政预算执行情况(样表，稿二）" xfId="54"/>
    <cellStyle name="差_2-67_四川省2018年财政预算执行情况(样表，稿二）" xfId="55"/>
    <cellStyle name="差_汇总_2 2 2" xfId="56"/>
    <cellStyle name="常规 3 2_2016年四川省省级一般公共预算支出执行情况表" xfId="57"/>
    <cellStyle name="输出 3" xfId="58"/>
    <cellStyle name="常规 20 4 2" xfId="59"/>
    <cellStyle name="常规 15 4 2" xfId="60"/>
    <cellStyle name="差_Sheet19" xfId="61"/>
    <cellStyle name="差_汇总_2 2_2017年省对市(州)税收返还和转移支付预算_四川省2019年财政预算（草案）（样表，稿二）" xfId="62"/>
    <cellStyle name="差_Sheet14_四川省2017年省对市（州）税收返还和转移支付分地区预算（草案）--社保处" xfId="63"/>
    <cellStyle name="好_2-59_四川省2018年财政预算执行情况(样表，稿二）" xfId="64"/>
    <cellStyle name="差_Sheet29_四川省2018年财政预算执行情况(样表，稿二）" xfId="65"/>
    <cellStyle name="常规 26 2" xfId="66"/>
    <cellStyle name="常规 31 2" xfId="67"/>
    <cellStyle name="常规 7 3" xfId="68"/>
    <cellStyle name="强调文字颜色 4 2_四川省2017年省对市（州）税收返还和转移支付分地区预算（草案）--社保处" xfId="69"/>
    <cellStyle name="好_5-农村教师周转房建设_四川省2019年财政预算（草案）（样表，稿二）" xfId="70"/>
    <cellStyle name="常规 10 2 2 3" xfId="71"/>
    <cellStyle name="差_促进扩大信贷增量 3" xfId="72"/>
    <cellStyle name="常规 17 4_2016年四川省省级一般公共预算支出执行情况表" xfId="73"/>
    <cellStyle name="差_4-14" xfId="74"/>
    <cellStyle name="60% - 强调文字颜色 4 2 2 2" xfId="75"/>
    <cellStyle name="差_27 妇女儿童事业发展专项资金_四川省2018年财政预算执行情况(样表，稿二）" xfId="76"/>
    <cellStyle name="常规_Sheet1_7" xfId="77"/>
    <cellStyle name="0,0&#13;&#10;NA&#13;&#10; 4 2" xfId="78"/>
    <cellStyle name="常规 2 3 5 2 2" xfId="79"/>
    <cellStyle name="好_14 2017年省对市（州）税收返还和转移支付预算分地区情况表（支持基层政权建设补助资金）(1)_四川省2019年财政预算（草案）（样表，稿二）" xfId="80"/>
    <cellStyle name="60% - 强调文字颜色 2 3" xfId="81"/>
    <cellStyle name="常规 5_2017年省对市(州)税收返还和转移支付预算" xfId="82"/>
    <cellStyle name="好_国家文物保护专项资金_四川省2019年财政预算（草案）（样表，稿二）" xfId="83"/>
    <cellStyle name="常规 6" xfId="84"/>
    <cellStyle name="常规 12 2 2" xfId="85"/>
    <cellStyle name="差_7-中等职业教育发展专项经费_四川省2019年财政预算（草案）（样表，稿二）" xfId="86"/>
    <cellStyle name="解释性文本 2 2" xfId="87"/>
    <cellStyle name="百分比 7" xfId="88"/>
    <cellStyle name="常规 5 2 4" xfId="89"/>
    <cellStyle name="好_Sheet18_四川省2019年财政预算（草案）（样表，稿二）" xfId="90"/>
    <cellStyle name="好_省级文物保护专项资金_四川省2019年财政预算（草案）（样表，稿二）" xfId="91"/>
    <cellStyle name="60% - 强调文字颜色 1 2 2_2017年省对市(州)税收返还和转移支付预算" xfId="92"/>
    <cellStyle name="强调文字颜色 1 2 3" xfId="93"/>
    <cellStyle name="Note_2016年全省及省级财政收支执行及2017年预算草案表（20161206，预审自用稿）" xfId="94"/>
    <cellStyle name="好_其他工程费用计费" xfId="95"/>
    <cellStyle name="常规 2 3 2_2017年省对市(州)税收返还和转移支付预算" xfId="96"/>
    <cellStyle name="百分比 4" xfId="97"/>
    <cellStyle name="百分比 5" xfId="98"/>
    <cellStyle name="好_4-30_四川省2019年财政预算（草案）（样表，稿二）" xfId="99"/>
    <cellStyle name="60% - 强调文字颜色 2 2 2 2" xfId="100"/>
    <cellStyle name="差_其他工程费用计费_四川省2017年省对市（州）税收返还和转移支付分地区预算（草案）--社保处" xfId="101"/>
    <cellStyle name="常规 5 2 2" xfId="102"/>
    <cellStyle name="差_25 消防部队大型装备建设补助经费_四川省2019年财政预算（草案）（样表，稿二）" xfId="103"/>
    <cellStyle name="差_2-46_四川省2018年财政预算执行情况(样表，稿二）" xfId="104"/>
    <cellStyle name="常规 6 3 2 2" xfId="105"/>
    <cellStyle name="好_4-9_四川省2018年财政预算执行情况(样表，稿二）" xfId="106"/>
    <cellStyle name="差_债券贴息计算器_四川省2018年财政预算执行情况(样表，稿二）" xfId="107"/>
    <cellStyle name="好_5 2017年省对市（州）税收返还和转移支付预算分地区情况表（全国重点寺观教堂维修经费业生中央财政补助资金）(1)_四川省2019年财政预算（草案）（样表，稿二）" xfId="108"/>
    <cellStyle name="Input" xfId="109"/>
    <cellStyle name="常规 26" xfId="110"/>
    <cellStyle name="常规 31" xfId="111"/>
    <cellStyle name="样式 1_2017年省对市(州)税收返还和转移支付预算" xfId="112"/>
    <cellStyle name="好_汇总 2 2_2017年省对市(州)税收返还和转移支付预算_四川省2019年财政预算（草案）（样表，稿二）" xfId="113"/>
    <cellStyle name="常规_国有资本经营预算表样 2" xfId="114"/>
    <cellStyle name="好_2015财金互动汇总（加人行、补成都） 2 2" xfId="115"/>
    <cellStyle name="40% - 强调文字颜色 4 2" xfId="116"/>
    <cellStyle name="千位分隔 2 3 2 2" xfId="117"/>
    <cellStyle name="常规_2015年全省及省级财政收支执行及2016年预算草案表（20160120）企业处修改 2" xfId="118"/>
    <cellStyle name="差_6-省级财政政府与社会资本合作项目综合补助资金_四川省2018年财政预算执行情况(样表，稿二）" xfId="119"/>
    <cellStyle name="好_3-义务教育均衡发展专项" xfId="120"/>
    <cellStyle name="60% - 强调文字颜色 4 2 3" xfId="121"/>
    <cellStyle name="0,0&#13;&#10;NA&#13;&#10; 5" xfId="122"/>
    <cellStyle name="好_汇总 2 3_四川省2018年财政预算执行情况(样表，稿二）" xfId="123"/>
    <cellStyle name="差_2-义务教育经费保障机制改革_四川省2019年财政预算（草案）（样表，稿二）" xfId="124"/>
    <cellStyle name="20% - 强调文字颜色 3 3" xfId="125"/>
    <cellStyle name="20% - Accent3 2" xfId="126"/>
    <cellStyle name="好_2017年省对市（州）税收返还和转移支付预算分地区情况表（华侨事务补助）(1)" xfId="127"/>
    <cellStyle name="常规 2 2 2 4" xfId="128"/>
    <cellStyle name="常规_国资决算以及执行情况0712 2 2 2" xfId="129"/>
    <cellStyle name="常规 47 2 3" xfId="130"/>
    <cellStyle name="常规 47 2 4" xfId="131"/>
    <cellStyle name="常规_录入表" xfId="132"/>
    <cellStyle name="千位分隔 2 2 4 2" xfId="133"/>
    <cellStyle name="好_7-中等职业教育发展专项经费_四川省2018年财政预算执行情况(样表，稿二）" xfId="134"/>
    <cellStyle name="40% - Accent1_2016年四川省省级一般公共预算支出执行情况表" xfId="135"/>
    <cellStyle name="好_促进扩大信贷增量_2017年省对市(州)税收返还和转移支付预算" xfId="136"/>
    <cellStyle name="差_汇总_2 2 3" xfId="137"/>
    <cellStyle name="常规 26 3" xfId="138"/>
    <cellStyle name="常规 31 3" xfId="139"/>
    <cellStyle name="差_汇总_2 2_2017年省对市(州)税收返还和转移支付预算" xfId="140"/>
    <cellStyle name="好_2015直接融资汇总表" xfId="141"/>
    <cellStyle name="好_Sheet19_四川省2017年省对市（州）税收返还和转移支付分地区预算（草案）--社保处" xfId="142"/>
    <cellStyle name="60% - 强调文字颜色 5 2 2 2" xfId="143"/>
    <cellStyle name="常规 2 5 3 2" xfId="144"/>
    <cellStyle name="差_4-9_四川省2018年财政预算执行情况(样表，稿二）" xfId="145"/>
    <cellStyle name="Accent2_收入" xfId="146"/>
    <cellStyle name="差_促进扩大信贷增量 3_2017年省对市(州)税收返还和转移支付预算_四川省2018年财政预算执行情况(样表，稿二）" xfId="147"/>
    <cellStyle name="Heading 3 2" xfId="148"/>
    <cellStyle name="0,0&#13;&#10;NA&#13;&#10;" xfId="149"/>
    <cellStyle name="差_2-62_四川省2017年省对市（州）税收返还和转移支付分地区预算（草案）--社保处" xfId="150"/>
    <cellStyle name="好_2015财金互动汇总（加人行、补成都） 4" xfId="151"/>
    <cellStyle name="适中 2" xfId="152"/>
    <cellStyle name="60% - 强调文字颜色 5 2 2 3" xfId="153"/>
    <cellStyle name="警告文本 2 2 4" xfId="154"/>
    <cellStyle name="千位分隔 2 2 2 3" xfId="155"/>
    <cellStyle name="常规 3 6 2" xfId="156"/>
    <cellStyle name="千位分隔 3 3" xfId="157"/>
    <cellStyle name="标题 4 2 3" xfId="158"/>
    <cellStyle name="差_科技口6-30-35" xfId="159"/>
    <cellStyle name="好_体育场馆免费低收费开放补助资金_四川省2018年财政预算执行情况(样表，稿二）" xfId="160"/>
    <cellStyle name="60% - 强调文字颜色 3 2 2 2" xfId="161"/>
    <cellStyle name="输出 2 3" xfId="162"/>
    <cellStyle name="40% - 强调文字颜色 5 2 2 3" xfId="163"/>
    <cellStyle name="差_4-22_四川省2019年财政预算（草案）（样表，稿二）" xfId="164"/>
    <cellStyle name="好_促进扩大信贷增量 2 2_2017年省对市(州)税收返还和转移支付预算_四川省2018年财政预算执行情况(样表，稿二）" xfId="165"/>
    <cellStyle name="差_文化产业发展专项资金" xfId="166"/>
    <cellStyle name="差_Sheet19_四川省2017年省对市（州）税收返还和转移支付分地区预算（草案）--社保处" xfId="167"/>
    <cellStyle name="差_促进扩大信贷增量 2 3" xfId="168"/>
    <cellStyle name="好_2016年四川省省级一般公共预算支出执行情况表_四川省2019年财政预算（草案）（样表，稿二）" xfId="169"/>
    <cellStyle name="差_四川省2017年省对市（州）税收返还和转移支付分地区预算（草案）--社保处" xfId="170"/>
    <cellStyle name="计算 2_四川省2017年省对市（州）税收返还和转移支付分地区预算（草案）--社保处" xfId="171"/>
    <cellStyle name="好_5-农村教师周转房建设" xfId="172"/>
    <cellStyle name="好 2 2 2" xfId="173"/>
    <cellStyle name="好_四川省2017年省对市（州）税收返还和转移支付分地区预算（草案）--教科文处_四川省2018年财政预算执行情况(样表，稿二）" xfId="174"/>
    <cellStyle name="好_汇总 2_四川省2018年财政预算执行情况(样表，稿二）" xfId="175"/>
    <cellStyle name="千位分隔 2" xfId="176"/>
    <cellStyle name="常规 30 2_2016年四川省省级一般公共预算支出执行情况表" xfId="177"/>
    <cellStyle name="好_四川省2019年财政预算（草案）（样表，稿二）" xfId="178"/>
    <cellStyle name="差_汇总_2 2_2017年省对市(州)税收返还和转移支付预算_四川省2018年财政预算执行情况(样表，稿二）" xfId="179"/>
    <cellStyle name="差_2015财金互动汇总（加人行、补成都） 4" xfId="180"/>
    <cellStyle name="差_债券贴息计算器" xfId="181"/>
    <cellStyle name="常规 5 5" xfId="182"/>
    <cellStyle name="常规 7 2_2017年省对市(州)税收返还和转移支付预算" xfId="183"/>
    <cellStyle name="好_4-9" xfId="184"/>
    <cellStyle name="警告文本 2 2 2 2" xfId="185"/>
    <cellStyle name="汇总 2 2 3 2" xfId="186"/>
    <cellStyle name="差_Sheet29_四川省2019年财政预算（草案）（样表，稿二）" xfId="187"/>
    <cellStyle name="好_2-59_四川省2019年财政预算（草案）（样表，稿二）" xfId="188"/>
    <cellStyle name="千位[0]_ 表八" xfId="189"/>
    <cellStyle name="差_Sheet14_四川省2018年财政预算执行情况(样表，稿二）" xfId="190"/>
    <cellStyle name="常规 40 2" xfId="191"/>
    <cellStyle name="常规 35 2" xfId="192"/>
    <cellStyle name="强调文字颜色 2 2 2 2" xfId="193"/>
    <cellStyle name="20% - Accent1 2" xfId="194"/>
    <cellStyle name="20% - 强调文字颜色 1 3" xfId="195"/>
    <cellStyle name="20% - 强调文字颜色 4 2 2_2017年省对市(州)税收返还和转移支付预算" xfId="196"/>
    <cellStyle name="Note 2 2" xfId="197"/>
    <cellStyle name="标题 5 2" xfId="198"/>
    <cellStyle name="好_4-8_四川省2019年财政预算（草案）（样表，稿二）" xfId="199"/>
    <cellStyle name="输入 2 2" xfId="200"/>
    <cellStyle name="好_省级科技计划项目专项资金" xfId="201"/>
    <cellStyle name="好_其他工程费用计费_四川省2017年省对市（州）税收返还和转移支付分地区预算（草案）--社保处" xfId="202"/>
    <cellStyle name="差_Sheet25_四川省2018年财政预算执行情况(样表，稿二）" xfId="203"/>
    <cellStyle name="常规 10 2 3 2" xfId="204"/>
    <cellStyle name="好_2-55_四川省2018年财政预算执行情况(样表，稿二）" xfId="205"/>
    <cellStyle name="好_2-60_四川省2018年财政预算执行情况(样表，稿二）" xfId="206"/>
    <cellStyle name="强调文字颜色 4 2 2_2017年省对市(州)税收返还和转移支付预算" xfId="207"/>
    <cellStyle name="60% - Accent6_收入" xfId="208"/>
    <cellStyle name="差_6-扶持民办教育专项_四川省2019年财政预算（草案）（样表，稿二）" xfId="209"/>
    <cellStyle name="常规 2 3 2 2 2" xfId="210"/>
    <cellStyle name="Total 3" xfId="211"/>
    <cellStyle name="好_Sheet29" xfId="212"/>
    <cellStyle name="差_2-45_四川省2017年省对市（州）税收返还和转移支付分地区预算（草案）--社保处" xfId="213"/>
    <cellStyle name="差_2-50_四川省2017年省对市（州）税收返还和转移支付分地区预算（草案）--社保处" xfId="214"/>
    <cellStyle name="60% - Accent4" xfId="215"/>
    <cellStyle name="差_公共文化服务体系建设_四川省2018年财政预算执行情况(样表，稿二）" xfId="216"/>
    <cellStyle name="差_省级科技计划项目专项资金_四川省2019年财政预算（草案）（样表，稿二）" xfId="217"/>
    <cellStyle name="好_Sheet18" xfId="218"/>
    <cellStyle name="20% - 强调文字颜色 4 2 3" xfId="219"/>
    <cellStyle name="常规 10 2 5 2" xfId="220"/>
    <cellStyle name="好_Sheet26" xfId="221"/>
    <cellStyle name="20% - 强调文字颜色 3 2 2_2017年省对市(州)税收返还和转移支付预算" xfId="222"/>
    <cellStyle name="强调文字颜色 5 3" xfId="223"/>
    <cellStyle name="常规 3 6" xfId="224"/>
    <cellStyle name="差_Sheet7" xfId="225"/>
    <cellStyle name="差_汇总 2 3_四川省2019年财政预算（草案）（样表，稿二）" xfId="226"/>
    <cellStyle name="好_1-政策性保险财政补助资金_四川省2019年财政预算（草案）（样表，稿二）" xfId="227"/>
    <cellStyle name="常规 10 4 3 4 2" xfId="228"/>
    <cellStyle name="60% - 强调文字颜色 4 2 2_2017年省对市(州)税收返还和转移支付预算" xfId="229"/>
    <cellStyle name="差_支出" xfId="230"/>
    <cellStyle name="好_汇总 2 2" xfId="231"/>
    <cellStyle name="好_Sheet25_四川省2017年省对市（州）税收返还和转移支付分地区预算（草案）--社保处" xfId="232"/>
    <cellStyle name="常规 3 2 3 2 2" xfId="233"/>
    <cellStyle name="好_3-创业担保贷款贴息及奖补" xfId="234"/>
    <cellStyle name="好_23 铁路护路专项经费" xfId="235"/>
    <cellStyle name="千位分隔 4 2" xfId="236"/>
    <cellStyle name="好_24 维稳经费_四川省2018年财政预算执行情况(样表，稿二）" xfId="237"/>
    <cellStyle name="差_汇总_1 2 3" xfId="238"/>
    <cellStyle name="汇总 2 2 2" xfId="239"/>
    <cellStyle name="好_促进扩大信贷增量 2_四川省2018年财政预算执行情况(样表，稿二）" xfId="240"/>
    <cellStyle name="差_2015直接融资汇总表 2_2017年省对市(州)税收返还和转移支付预算" xfId="241"/>
    <cellStyle name="差_2015直接融资汇总表 3_2017年省对市(州)税收返还和转移支付预算" xfId="242"/>
    <cellStyle name="20% - 强调文字颜色 6 2" xfId="243"/>
    <cellStyle name="常规 10 2 6" xfId="244"/>
    <cellStyle name="40% - Accent3_2016年四川省省级一般公共预算支出执行情况表" xfId="245"/>
    <cellStyle name="好_4-24" xfId="246"/>
    <cellStyle name="百分比 4 3" xfId="247"/>
    <cellStyle name="常规_2007年全省及省级财政收支执行及2008年预算草案表（周宇提供决算数据2.26）" xfId="248"/>
    <cellStyle name="差_20 国防动员专项经费_四川省2019年财政预算（草案）（样表，稿二）" xfId="249"/>
    <cellStyle name="好_15-省级防震减灾分情况_四川省2018年财政预算执行情况(样表，稿二）" xfId="250"/>
    <cellStyle name="60% - 强调文字颜色 4 2 2" xfId="251"/>
    <cellStyle name="40% - 强调文字颜色 3 2_四川省2017年省对市（州）税收返还和转移支付分地区预算（草案）--社保处" xfId="252"/>
    <cellStyle name="常规 48 2 2 2" xfId="253"/>
    <cellStyle name="强调文字颜色 4 2 3" xfId="254"/>
    <cellStyle name="差_3-创业担保贷款贴息及奖补_四川省2019年财政预算（草案）（样表，稿二）" xfId="255"/>
    <cellStyle name="好_2017年省对市(州)税收返还和转移支付预算" xfId="256"/>
    <cellStyle name="60% - 强调文字颜色 5 2 2" xfId="257"/>
    <cellStyle name="常规 2 5 3" xfId="258"/>
    <cellStyle name="差_4-23" xfId="259"/>
    <cellStyle name="差_“三区”文化人才专项资金_四川省2019年财政预算（草案）（样表，稿二）" xfId="260"/>
    <cellStyle name="差_四川省2017年省对市（州）税收返还和转移支付分地区预算（草案）--行政政法处" xfId="261"/>
    <cellStyle name="好_汇总_四川省2017年省对市（州）税收返还和转移支付分地区预算（草案）--社保处" xfId="262"/>
    <cellStyle name="强调文字颜色 2 2 2" xfId="263"/>
    <cellStyle name="20% - Accent1" xfId="264"/>
    <cellStyle name="差_汇总_2017年省对市(州)税收返还和转移支付预算_四川省2018年财政预算执行情况(样表，稿二）" xfId="265"/>
    <cellStyle name="好_1-学前教育发展专项资金_四川省2019年财政预算（草案）（样表，稿二）" xfId="266"/>
    <cellStyle name="好_债券贴息计算器_四川省2018年财政预算执行情况(样表，稿二）" xfId="267"/>
    <cellStyle name="差_四川省2017年省对市（州）税收返还和转移支付分地区预算（草案）--教科文处_四川省2018年财政预算执行情况(样表，稿二）" xfId="268"/>
    <cellStyle name="60% - 强调文字颜色 4 2_四川省2017年省对市（州）税收返还和转移支付分地区预算（草案）--社保处" xfId="269"/>
    <cellStyle name="标题 3 2" xfId="270"/>
    <cellStyle name="常规 7 2 3" xfId="271"/>
    <cellStyle name="百分比 6 2" xfId="272"/>
    <cellStyle name="检查单元格 2_四川省2017年省对市（州）税收返还和转移支付分地区预算（草案）--社保处" xfId="273"/>
    <cellStyle name="常规 2 2 2 3" xfId="274"/>
    <cellStyle name="常规 37 3" xfId="275"/>
    <cellStyle name="好_2015直接融资汇总表_2017年省对市(州)税收返还和转移支付预算" xfId="276"/>
    <cellStyle name="链接单元格 2 2 2" xfId="277"/>
    <cellStyle name="差_10-扶持民族地区教育发展" xfId="278"/>
    <cellStyle name="输出 2 2" xfId="279"/>
    <cellStyle name="好_9 2017年省对市（州）税收返还和转移支付预算分地区情况表（全省工商行政管理专项经费）(1)_四川省2018年财政预算执行情况(样表，稿二）" xfId="280"/>
    <cellStyle name="常规 9" xfId="281"/>
    <cellStyle name="差_23 铁路护路专项经费" xfId="282"/>
    <cellStyle name="好_4-5" xfId="283"/>
    <cellStyle name="Explanatory Text 2" xfId="284"/>
    <cellStyle name="差_2-58_四川省2017年省对市（州）税收返还和转移支付分地区预算（草案）--社保处" xfId="285"/>
    <cellStyle name="好_7-中等职业教育发展专项经费_四川省2019年财政预算（草案）（样表，稿二）" xfId="286"/>
    <cellStyle name="注释 2 2 2" xfId="287"/>
    <cellStyle name="好_1 2017年省对市（州）税收返还和转移支付预算分地区情况表（华侨事务补助）(1)" xfId="288"/>
    <cellStyle name="强调文字颜色 5 2 2_2017年省对市(州)税收返还和转移支付预算" xfId="289"/>
    <cellStyle name="差_2-46_四川省2017年省对市（州）税收返还和转移支付分地区预算（草案）--社保处" xfId="290"/>
    <cellStyle name="差_四川省2019年财政预算（草案）（样表，稿二）" xfId="291"/>
    <cellStyle name="常规 15 2 2" xfId="292"/>
    <cellStyle name="常规 20 2 2" xfId="293"/>
    <cellStyle name="差_4-21" xfId="294"/>
    <cellStyle name="标题 1 2 3" xfId="295"/>
    <cellStyle name="好_2017年省对市(州)税收返还和转移支付预算_四川省2018年财政预算执行情况(样表，稿二）" xfId="296"/>
    <cellStyle name="差 2" xfId="297"/>
    <cellStyle name="Heading 1" xfId="298"/>
    <cellStyle name="好_促进扩大信贷增量 3_四川省2018年财政预算执行情况(样表，稿二）" xfId="299"/>
    <cellStyle name="常规 3 2 4" xfId="300"/>
    <cellStyle name="未定义" xfId="301"/>
    <cellStyle name="差_10 2017年省对市（州）税收返还和转移支付预算分地区情况表（寺观教堂维修补助资金）(1)" xfId="302"/>
    <cellStyle name="差_Sheet20_四川省2017年省对市（州）税收返还和转移支付分地区预算（草案）--社保处" xfId="303"/>
    <cellStyle name="差_Sheet15_四川省2017年省对市（州）税收返还和转移支付分地区预算（草案）--社保处" xfId="304"/>
    <cellStyle name="好_2-50_四川省2017年省对市（州）税收返还和转移支付分地区预算（草案）--社保处" xfId="305"/>
    <cellStyle name="好_2-45_四川省2017年省对市（州）税收返还和转移支付分地区预算（草案）--社保处" xfId="306"/>
    <cellStyle name="计算 2 2_2017年省对市(州)税收返还和转移支付预算" xfId="307"/>
    <cellStyle name="常规 25 2_2016年社保基金收支执行及2017年预算草案表" xfId="308"/>
    <cellStyle name="40% - 强调文字颜色 6 2_四川省2017年省对市（州）税收返还和转移支付分地区预算（草案）--社保处" xfId="309"/>
    <cellStyle name="差_汇总 3_2017年省对市(州)税收返还和转移支付预算_四川省2019年财政预算（草案）（样表，稿二）" xfId="310"/>
    <cellStyle name="常规 2 3 4 2" xfId="311"/>
    <cellStyle name="好_2-52_四川省2019年财政预算（草案）（样表，稿二）" xfId="312"/>
    <cellStyle name="差_Sheet22_四川省2019年财政预算（草案）（样表，稿二）" xfId="313"/>
    <cellStyle name="好_省级科技计划项目专项资金_四川省2018年财政预算执行情况(样表，稿二）" xfId="314"/>
    <cellStyle name="常规 12" xfId="315"/>
    <cellStyle name="差_2-62" xfId="316"/>
    <cellStyle name="常规 47 3 2" xfId="317"/>
    <cellStyle name="常规_功能科目对照" xfId="318"/>
    <cellStyle name="好_公共文化服务体系建设" xfId="319"/>
    <cellStyle name="20% - 强调文字颜色 3 2 2 2" xfId="320"/>
    <cellStyle name="差_省级体育专项资金_四川省2018年财政预算执行情况(样表，稿二）" xfId="321"/>
    <cellStyle name="差_4-22" xfId="322"/>
    <cellStyle name="好_4-14_四川省2018年财政预算执行情况(样表，稿二）" xfId="323"/>
    <cellStyle name="差 2_四川省2017年省对市（州）税收返还和转移支付分地区预算（草案）--社保处" xfId="324"/>
    <cellStyle name="好_汇总 2 2_四川省2018年财政预算执行情况(样表，稿二）" xfId="325"/>
    <cellStyle name="好_汇总_2017年省对市(州)税收返还和转移支付预算_四川省2018年财政预算执行情况(样表，稿二）" xfId="326"/>
    <cellStyle name="20% - Accent1_2016年四川省省级一般公共预算支出执行情况表" xfId="327"/>
    <cellStyle name="好_汇总 3_四川省2017年省对市（州）税收返还和转移支付分地区预算（草案）--社保处" xfId="328"/>
    <cellStyle name="差_2015直接融资汇总表 2 2_2017年省对市(州)税收返还和转移支付预算" xfId="329"/>
    <cellStyle name="好_促进扩大信贷增量 2 2_2017年省对市(州)税收返还和转移支付预算" xfId="330"/>
    <cellStyle name="常规 28_2016年社保基金收支执行及2017年预算草案表" xfId="331"/>
    <cellStyle name="好_13 2017年省对市（州）税收返还和转移支付预算分地区情况表（审计能力提升专项经费）(1)" xfId="332"/>
    <cellStyle name="差_22 2017年省对市（州）税收返还和转移支付预算分地区情况表（交警业务经费）(1)_四川省2018年财政预算执行情况(样表，稿二）" xfId="333"/>
    <cellStyle name="常规 2 3 3" xfId="334"/>
    <cellStyle name="差_14 2017年省对市（州）税收返还和转移支付预算分地区情况表（支持基层政权建设补助资金）(1)" xfId="335"/>
    <cellStyle name="常规_扣90万" xfId="336"/>
    <cellStyle name="常规 17_2016年四川省省级一般公共预算支出执行情况表" xfId="337"/>
    <cellStyle name="好_Sheet14_四川省2019年财政预算（草案）（样表，稿二）" xfId="338"/>
    <cellStyle name="差_汇总 3_2017年省对市(州)税收返还和转移支付预算" xfId="339"/>
    <cellStyle name="好_宣传文化事业发展专项资金_四川省2019年财政预算（草案）（样表，稿二）" xfId="340"/>
    <cellStyle name="好_25 消防部队大型装备建设补助经费_四川省2019年财政预算（草案）（样表，稿二）" xfId="341"/>
    <cellStyle name="差_四川省2017年省对市（州）税收返还和转移支付分地区预算（草案）--债务金融处" xfId="342"/>
    <cellStyle name="标题 5 2 2" xfId="343"/>
    <cellStyle name="差_2-52_四川省2019年财政预算（草案）（样表，稿二）" xfId="344"/>
    <cellStyle name="检查单元格 3" xfId="345"/>
    <cellStyle name="汇总 2 4" xfId="346"/>
    <cellStyle name="40% - 强调文字颜色 4 2 3" xfId="347"/>
    <cellStyle name="差_123_四川省2019年财政预算（草案）（样表，稿二）" xfId="348"/>
    <cellStyle name="差_国家级非物质文化遗产保护专项资金_四川省2019年财政预算（草案）（样表，稿二）" xfId="349"/>
    <cellStyle name="20% - 强调文字颜色 4 2_四川省2017年省对市（州）税收返还和转移支付分地区预算（草案）--社保处" xfId="350"/>
    <cellStyle name="差_促进扩大信贷增量 2_四川省2019年财政预算（草案）（样表，稿二）" xfId="351"/>
    <cellStyle name="强调文字颜色 5 2 2" xfId="352"/>
    <cellStyle name="差_7-普惠金融政府和社会资本合作以奖代补资金" xfId="353"/>
    <cellStyle name="常规 10 4 3 2 2" xfId="354"/>
    <cellStyle name="好_地方纪检监察机关办案补助专项资金_四川省2019年财政预算（草案）（样表，稿二）" xfId="355"/>
    <cellStyle name="千位分隔 2 4 2" xfId="356"/>
    <cellStyle name="汇总 2 2 4" xfId="357"/>
    <cellStyle name="警告文本 2 2 3" xfId="358"/>
    <cellStyle name="强调文字颜色 2 2_四川省2017年省对市（州）税收返还和转移支付分地区预算（草案）--社保处" xfId="359"/>
    <cellStyle name="40% - 强调文字颜色 6 3" xfId="360"/>
    <cellStyle name="好_2015直接融资汇总表 3_2017年省对市(州)税收返还和转移支付预算" xfId="361"/>
    <cellStyle name="差_Sheet14_四川省2019年财政预算（草案）（样表，稿二）" xfId="362"/>
    <cellStyle name="60% - 强调文字颜色 4 3" xfId="363"/>
    <cellStyle name="40% - 强调文字颜色 5 2 2" xfId="364"/>
    <cellStyle name="好_2015直接融资汇总表 2 2" xfId="365"/>
    <cellStyle name="差_促进扩大信贷增量 2 3_四川省2018年财政预算执行情况(样表，稿二）" xfId="366"/>
    <cellStyle name="差_汇总 2 2_四川省2017年省对市（州）税收返还和转移支付分地区预算（草案）--社保处" xfId="367"/>
    <cellStyle name="好_2" xfId="368"/>
    <cellStyle name="好_28 基层干训机构建设补助专项资金_四川省2018年财政预算执行情况(样表，稿二）" xfId="369"/>
    <cellStyle name="好_汇总 3_2017年省对市(州)税收返还和转移支付预算_四川省2018年财政预算执行情况(样表，稿二）" xfId="370"/>
    <cellStyle name="Linked Cell 2" xfId="371"/>
    <cellStyle name="汇总 2 3 2" xfId="372"/>
    <cellStyle name="检查单元格 2 2" xfId="373"/>
    <cellStyle name="常规_国有资本经营预算表样 2 2 2" xfId="374"/>
    <cellStyle name="好_2-62_四川省2019年财政预算（草案）（样表，稿二）" xfId="375"/>
    <cellStyle name="差_省级文化发展专项资金_四川省2018年财政预算执行情况(样表，稿二）" xfId="376"/>
    <cellStyle name="差_Sheet32_四川省2019年财政预算（草案）（样表，稿二）" xfId="377"/>
    <cellStyle name="差_Sheet27_四川省2019年财政预算（草案）（样表，稿二）" xfId="378"/>
    <cellStyle name="常规_第三批 (2)" xfId="379"/>
    <cellStyle name="Heading 3_2016年全省及省级财政收支执行及2017年预算草案表（20161206，预审自用稿）" xfId="380"/>
    <cellStyle name="差_4-14_四川省2018年财政预算执行情况(样表，稿二）" xfId="381"/>
    <cellStyle name="好_2-65" xfId="382"/>
    <cellStyle name="差_促进扩大信贷增量 3_四川省2018年财政预算执行情况(样表，稿二）" xfId="383"/>
    <cellStyle name="20% - 强调文字颜色 6 3" xfId="384"/>
    <cellStyle name="20% - Accent6 2" xfId="385"/>
    <cellStyle name="差_汇总 3_四川省2018年财政预算执行情况(样表，稿二）" xfId="386"/>
    <cellStyle name="千位分隔 2 2 2 3 2" xfId="387"/>
    <cellStyle name="好_促进扩大信贷增量 2 3_四川省2019年财政预算（草案）（样表，稿二）" xfId="388"/>
    <cellStyle name="差_省级文化发展专项资金" xfId="389"/>
    <cellStyle name="好_27 妇女儿童事业发展专项资金" xfId="390"/>
    <cellStyle name="差_12 2017年省对市（州）税收返还和转移支付预算分地区情况表（民族地区春节慰问经费）(1)_四川省2019年财政预算（草案）（样表，稿二）" xfId="391"/>
    <cellStyle name="Good 2" xfId="392"/>
    <cellStyle name="常规 10 2" xfId="393"/>
    <cellStyle name="好_2017年省对市(州)税收返还和转移支付预算_四川省2019年财政预算（草案）（样表，稿二）" xfId="394"/>
    <cellStyle name="好_四川省2017年省对市（州）税收返还和转移支付分地区预算（草案）--教科文处_四川省2019年财政预算（草案）（样表，稿二）" xfId="395"/>
    <cellStyle name="常规 47 4 2" xfId="396"/>
    <cellStyle name="好_汇总 2_四川省2019年财政预算（草案）（样表，稿二）" xfId="397"/>
    <cellStyle name="标题 1 2 2_2017年省对市(州)税收返还和转移支付预算" xfId="398"/>
    <cellStyle name="差_文化产业发展专项资金_四川省2018年财政预算执行情况(样表，稿二）" xfId="399"/>
    <cellStyle name="差_促进扩大信贷增量 2_2017年省对市(州)税收返还和转移支付预算_四川省2018年财政预算执行情况(样表，稿二）" xfId="400"/>
    <cellStyle name="常规 33" xfId="401"/>
    <cellStyle name="常规 28" xfId="402"/>
    <cellStyle name="好_Sheet2" xfId="403"/>
    <cellStyle name="差_地方纪检监察机关办案补助专项资金_四川省2019年财政预算（草案）（样表，稿二）" xfId="404"/>
    <cellStyle name="常规 13" xfId="405"/>
    <cellStyle name="常规_省级科预算草案表1.14 2 2" xfId="406"/>
    <cellStyle name="常规 28 2 2 2" xfId="407"/>
    <cellStyle name="常规 21 5" xfId="408"/>
    <cellStyle name="差_促进扩大信贷增量_2017年省对市(州)税收返还和转移支付预算_四川省2018年财政预算执行情况(样表，稿二）" xfId="409"/>
    <cellStyle name="40% - 强调文字颜色 1 2 2" xfId="410"/>
    <cellStyle name="40% - 强调文字颜色 6 2 2 3" xfId="411"/>
    <cellStyle name="差_2-58" xfId="412"/>
    <cellStyle name="差_4-20" xfId="413"/>
    <cellStyle name="差_4-15" xfId="414"/>
    <cellStyle name="差_促进扩大信贷增量 4" xfId="415"/>
    <cellStyle name="标题 1 2 2" xfId="416"/>
    <cellStyle name="百分比 4 2 2" xfId="417"/>
    <cellStyle name="好_15-省级防震减灾分情况_四川省2019年财政预算（草案）（样表，稿二）" xfId="418"/>
    <cellStyle name="20% - 强调文字颜色 2 2_四川省2017年省对市（州）税收返还和转移支付分地区预算（草案）--社保处" xfId="419"/>
    <cellStyle name="差_2017年省对市（州）税收返还和转移支付预算分地区情况表（华侨事务补助）(1)_四川省2018年财政预算执行情况(样表，稿二）" xfId="420"/>
    <cellStyle name="差 2 3" xfId="421"/>
    <cellStyle name="差_2015财金互动汇总（加人行、补成都）_2017年省对市(州)税收返还和转移支付预算" xfId="422"/>
    <cellStyle name="好_10 2017年省对市（州）税收返还和转移支付预算分地区情况表（寺观教堂维修补助资金）(1)" xfId="423"/>
    <cellStyle name="差_汇总 2 2_2017年省对市(州)税收返还和转移支付预算" xfId="424"/>
    <cellStyle name="常规 11 4" xfId="425"/>
    <cellStyle name="20% - 强调文字颜色 1 2 2" xfId="426"/>
    <cellStyle name="好_5-中央财政统借统还外债项目资金_四川省2018年财政预算执行情况(样表，稿二）" xfId="427"/>
    <cellStyle name="常规 2 3 2 3" xfId="428"/>
    <cellStyle name="Note" xfId="429"/>
    <cellStyle name="差_2-67_四川省2019年财政预算（草案）（样表，稿二）" xfId="430"/>
    <cellStyle name="好_1-12_四川省2019年财政预算（草案）（样表，稿二）" xfId="431"/>
    <cellStyle name="差_Sheet29" xfId="432"/>
    <cellStyle name="好_2-59" xfId="433"/>
    <cellStyle name="60% - Accent5_收入" xfId="434"/>
    <cellStyle name="好_“三区”文化人才专项资金_四川省2019年财政预算（草案）（样表，稿二）" xfId="435"/>
    <cellStyle name="20% - 强调文字颜色 6 2 2 3" xfId="436"/>
    <cellStyle name="60% - 强调文字颜色 6 3" xfId="437"/>
    <cellStyle name="好_4-31_四川省2019年财政预算（草案）（样表，稿二）" xfId="438"/>
    <cellStyle name="差_2015直接融资汇总表 2 3" xfId="439"/>
    <cellStyle name="好_1-政策性保险财政补助资金" xfId="440"/>
    <cellStyle name="差_汇总 2 3" xfId="441"/>
    <cellStyle name="常规 47 2 3 2" xfId="442"/>
    <cellStyle name="40% - 强调文字颜色 1 2" xfId="443"/>
    <cellStyle name="差_4-29_四川省2019年财政预算（草案）（样表，稿二）" xfId="444"/>
    <cellStyle name="好_Sheet22_四川省2017年省对市（州）税收返还和转移支付分地区预算（草案）--社保处" xfId="445"/>
    <cellStyle name="常规 10 5" xfId="446"/>
    <cellStyle name="差_四川省2018年财政预算执行情况(样表，稿二）" xfId="447"/>
    <cellStyle name="差_%84表2：2016-2018年省级部门三年滚动规划报表" xfId="448"/>
    <cellStyle name="Warning Text 2" xfId="449"/>
    <cellStyle name="差_汇总_2 3_四川省2018年财政预算执行情况(样表，稿二）" xfId="450"/>
    <cellStyle name="好_地方纪检监察机关办案补助专项资金_四川省2017年省对市（州）税收返还和转移支付分地区预算（草案）--社保处" xfId="451"/>
    <cellStyle name="20% - 强调文字颜色 1 2 3" xfId="452"/>
    <cellStyle name="Accent4" xfId="453"/>
    <cellStyle name="常规 25 2 2 2" xfId="454"/>
    <cellStyle name="差_13 2017年省对市（州）税收返还和转移支付预算分地区情况表（审计能力提升专项经费）(1)" xfId="455"/>
    <cellStyle name="常规 6 2_2017年省对市(州)税收返还和转移支付预算" xfId="456"/>
    <cellStyle name="输出 2 4" xfId="457"/>
    <cellStyle name="60% - 强调文字颜色 3 2 2 3" xfId="458"/>
    <cellStyle name="好_4_四川省2018年财政预算执行情况(样表，稿二）" xfId="459"/>
    <cellStyle name="差_%84表2：2016-2018年省级部门三年滚动规划报表_收入" xfId="460"/>
    <cellStyle name="Accent2" xfId="461"/>
    <cellStyle name="常规 10 7" xfId="462"/>
    <cellStyle name="常规_Book1改" xfId="463"/>
    <cellStyle name="强调文字颜色 5 2 2 2" xfId="464"/>
    <cellStyle name="好_2-义务教育经费保障机制改革_四川省2019年财政预算（草案）（样表，稿二）" xfId="465"/>
    <cellStyle name="千位分隔 2 3 3 2" xfId="466"/>
    <cellStyle name="常规 9 3" xfId="467"/>
    <cellStyle name="常规 5 2 2 2" xfId="468"/>
    <cellStyle name="差_1-学前教育发展专项资金_四川省2018年财政预算执行情况(样表，稿二）" xfId="469"/>
    <cellStyle name="40% - 强调文字颜色 1 2_四川省2017年省对市（州）税收返还和转移支付分地区预算（草案）--社保处" xfId="470"/>
    <cellStyle name="常规 10 3 3" xfId="471"/>
    <cellStyle name="好_Sheet33" xfId="472"/>
    <cellStyle name="常规 21 2 3 3" xfId="473"/>
    <cellStyle name="常规 3 8" xfId="474"/>
    <cellStyle name="差_4-5_四川省2018年财政预算执行情况(样表，稿二）" xfId="475"/>
    <cellStyle name="常规 4 2 2 2" xfId="476"/>
    <cellStyle name="常规 6 4" xfId="477"/>
    <cellStyle name="20% - 强调文字颜色 6 2_四川省2017年省对市（州）税收返还和转移支付分地区预算（草案）--社保处" xfId="478"/>
    <cellStyle name="千位分隔 3 2 3" xfId="479"/>
    <cellStyle name="标题 4 2 2 3" xfId="480"/>
    <cellStyle name="差_2-财金互动_四川省2019年财政预算（草案）（样表，稿二）" xfId="481"/>
    <cellStyle name="好_省级文化发展专项资金_四川省2018年财政预算执行情况(样表，稿二）" xfId="482"/>
    <cellStyle name="差_少数民族文化事业发展专项资金" xfId="483"/>
    <cellStyle name="差_汇总_2 2_四川省2017年省对市（州）税收返还和转移支付分地区预算（草案）--社保处" xfId="484"/>
    <cellStyle name="差_汇总_2 3_四川省2017年省对市（州）税收返还和转移支付分地区预算（草案）--社保处" xfId="485"/>
    <cellStyle name="差_四川省2017年省对市（州）税收返还和转移支付分地区预算（草案）--债务金融处_四川省2018年财政预算执行情况(样表，稿二）" xfId="486"/>
    <cellStyle name="常规 47 2" xfId="487"/>
    <cellStyle name="差_促进扩大信贷增量 2_四川省2018年财政预算执行情况(样表，稿二）" xfId="488"/>
    <cellStyle name="注释 2_四川省2017年省对市（州）税收返还和转移支付分地区预算（草案）--社保处" xfId="489"/>
    <cellStyle name="好_21 禁毒补助经费_四川省2018年财政预算执行情况(样表，稿二）" xfId="490"/>
    <cellStyle name="强调文字颜色 4 2 2 2" xfId="491"/>
    <cellStyle name="适中 2_四川省2017年省对市（州）税收返还和转移支付分地区预算（草案）--社保处" xfId="492"/>
    <cellStyle name="常规 5 3" xfId="493"/>
    <cellStyle name="40% - 强调文字颜色 2 2 2_2017年省对市(州)税收返还和转移支付预算" xfId="494"/>
    <cellStyle name="常规 11" xfId="495"/>
    <cellStyle name="好_四川省2017年省对市（州）税收返还和转移支付分地区预算（草案）--社保处" xfId="496"/>
    <cellStyle name="好_汇总 2 3_四川省2019年财政预算（草案）（样表，稿二）" xfId="497"/>
    <cellStyle name="标题 2 2_四川省2018年财政预算执行情况(样表，稿二）" xfId="498"/>
    <cellStyle name="好_促进扩大信贷增量_四川省2018年财政预算执行情况(样表，稿二）" xfId="499"/>
    <cellStyle name="常规_200704(第一稿）_2015年收支执行情况及2016年预算草案表20160118（修改格式）" xfId="500"/>
    <cellStyle name="好_Sheet25_四川省2018年财政预算执行情况(样表，稿二）" xfId="501"/>
    <cellStyle name="差_123" xfId="502"/>
    <cellStyle name="差_国家级非物质文化遗产保护专项资金" xfId="503"/>
    <cellStyle name="千位分隔 2 2 5" xfId="504"/>
    <cellStyle name="差_汇总_2 2 3_四川省2019年财政预算（草案）（样表，稿二）" xfId="505"/>
    <cellStyle name="差_2015直接融资汇总表_2017年省对市(州)税收返还和转移支付预算" xfId="506"/>
    <cellStyle name="常规 9 2" xfId="507"/>
    <cellStyle name="常规 3_15-省级防震减灾分情况" xfId="508"/>
    <cellStyle name="差_2-55_四川省2017年省对市（州）税收返还和转移支付分地区预算（草案）--社保处" xfId="509"/>
    <cellStyle name="差_2-60_四川省2017年省对市（州）税收返还和转移支付分地区预算（草案）--社保处" xfId="510"/>
    <cellStyle name="40% - 强调文字颜色 1 3" xfId="511"/>
    <cellStyle name="好_10-扶持民族地区教育发展_四川省2018年财政预算执行情况(样表，稿二）" xfId="512"/>
    <cellStyle name="常规 10 6" xfId="513"/>
    <cellStyle name="Accent1" xfId="514"/>
    <cellStyle name="40% - 强调文字颜色 4 2_四川省2017年省对市（州）税收返还和转移支付分地区预算（草案）--社保处" xfId="515"/>
    <cellStyle name="差_1-12_四川省2017年省对市（州）税收返还和转移支付分地区预算（草案）--社保处" xfId="516"/>
    <cellStyle name="链接单元格 2 2" xfId="517"/>
    <cellStyle name="好_8 2017年省对市（州）税收返还和转移支付预算分地区情况表（民族事业发展资金）(1)" xfId="518"/>
    <cellStyle name="差_汇总_1 4" xfId="519"/>
    <cellStyle name="差_Sheet26_四川省2019年财政预算（草案）（样表，稿二）" xfId="520"/>
    <cellStyle name="标题 3 2 2_2017年省对市(州)税收返还和转移支付预算" xfId="521"/>
    <cellStyle name="百分比 2 5" xfId="522"/>
    <cellStyle name="好_4-12_四川省2019年财政预算（草案）（样表，稿二）" xfId="523"/>
    <cellStyle name="常规 2 5 2" xfId="524"/>
    <cellStyle name="60% - Accent5 2" xfId="525"/>
    <cellStyle name="强调文字颜色 4 2 2" xfId="526"/>
    <cellStyle name="常规 2 4_四川省2018年财政预算执行情况(样表，稿二）" xfId="527"/>
    <cellStyle name="60% - 强调文字颜色 1 2 2 3" xfId="528"/>
    <cellStyle name="好_2-59_四川省2017年省对市（州）税收返还和转移支付分地区预算（草案）--社保处" xfId="529"/>
    <cellStyle name="20% - 强调文字颜色 3 2" xfId="530"/>
    <cellStyle name="差_Sheet29_四川省2017年省对市（州）税收返还和转移支付分地区预算（草案）--社保处" xfId="531"/>
    <cellStyle name="常规 10 4 3 6 3" xfId="532"/>
    <cellStyle name="差_22 2017年省对市（州）税收返还和转移支付预算分地区情况表（交警业务经费）(1)" xfId="533"/>
    <cellStyle name="标题 1 2_四川省2018年财政预算执行情况(样表，稿二）" xfId="534"/>
    <cellStyle name="差_汇总_1 3" xfId="535"/>
    <cellStyle name="差_2-59_四川省2019年财政预算（草案）（样表，稿二）" xfId="536"/>
    <cellStyle name="常规 7" xfId="537"/>
    <cellStyle name="差_26 地方纪检监察机关办案补助专项资金" xfId="538"/>
    <cellStyle name="常规 39 2" xfId="539"/>
    <cellStyle name="0,0&#13;&#10;NA&#13;&#10; 2 3" xfId="540"/>
    <cellStyle name="40% - 强调文字颜色 6 2 3" xfId="541"/>
    <cellStyle name="差_25 消防部队大型装备建设补助经费" xfId="542"/>
    <cellStyle name="20% - Accent5 2" xfId="543"/>
    <cellStyle name="20% - 强调文字颜色 5 3" xfId="544"/>
    <cellStyle name="好_4-23" xfId="545"/>
    <cellStyle name="百分比 4 2" xfId="546"/>
    <cellStyle name="标题 1 2" xfId="547"/>
    <cellStyle name="好_2-46_四川省2019年财政预算（草案）（样表，稿二）" xfId="548"/>
    <cellStyle name="差_Sheet16_四川省2019年财政预算（草案）（样表，稿二）" xfId="549"/>
    <cellStyle name="警告文本 2" xfId="550"/>
    <cellStyle name="40% - Accent5" xfId="551"/>
    <cellStyle name="Linked Cell_2016年全省及省级财政收支执行及2017年预算草案表（20161206，预审自用稿）" xfId="552"/>
    <cellStyle name="常规 5 2_2017年省对市(州)税收返还和转移支付预算" xfId="553"/>
    <cellStyle name="常规 2 6" xfId="554"/>
    <cellStyle name="差_24 维稳经费_四川省2018年财政预算执行情况(样表，稿二）" xfId="555"/>
    <cellStyle name="40% - 强调文字颜色 5 2 3" xfId="556"/>
    <cellStyle name="好_2015直接融资汇总表 2 3" xfId="557"/>
    <cellStyle name="好_4-29_四川省2018年财政预算执行情况(样表，稿二）" xfId="558"/>
    <cellStyle name="好_Sheet18_四川省2017年省对市（州）税收返还和转移支付分地区预算（草案）--社保处" xfId="559"/>
    <cellStyle name="好_2 政法转移支付_四川省2018年财政预算执行情况(样表，稿二）" xfId="560"/>
    <cellStyle name="输出 2 2 2" xfId="561"/>
    <cellStyle name="注释 3" xfId="562"/>
    <cellStyle name="差_促进扩大信贷增量 2 2_四川省2019年财政预算（草案）（样表，稿二）" xfId="563"/>
    <cellStyle name="常规 6 3" xfId="564"/>
    <cellStyle name="常规 10" xfId="565"/>
    <cellStyle name="Good" xfId="566"/>
    <cellStyle name="好_2-67_四川省2019年财政预算（草案）（样表，稿二）" xfId="567"/>
    <cellStyle name="常规 16 2" xfId="568"/>
    <cellStyle name="常规 21 2" xfId="569"/>
    <cellStyle name="差_汇总_2 3_四川省2019年财政预算（草案）（样表，稿二）" xfId="570"/>
    <cellStyle name="差_2-义务教育经费保障机制改革" xfId="571"/>
    <cellStyle name="20% - 强调文字颜色 2 2 2_2017年省对市(州)税收返还和转移支付预算" xfId="572"/>
    <cellStyle name="强调文字颜色 6 2 3" xfId="573"/>
    <cellStyle name="好_4-29" xfId="574"/>
    <cellStyle name="常规 17 4" xfId="575"/>
    <cellStyle name="常规 22 4" xfId="576"/>
    <cellStyle name="差_2-65_四川省2017年省对市（州）税收返还和转移支付分地区预算（草案）--社保处" xfId="577"/>
    <cellStyle name="好_2 政法转移支付" xfId="578"/>
    <cellStyle name="差_汇总 2_2017年省对市(州)税收返还和转移支付预算_四川省2019年财政预算（草案）（样表，稿二）" xfId="579"/>
    <cellStyle name="Warning Text 2 2" xfId="580"/>
    <cellStyle name="常规_拟配25967_8" xfId="581"/>
    <cellStyle name="差_4-5" xfId="582"/>
    <cellStyle name="40% - 强调文字颜色 2 2 2 2" xfId="583"/>
    <cellStyle name="差_Sheet26_四川省2017年省对市（州）税收返还和转移支付分地区预算（草案）--社保处" xfId="584"/>
    <cellStyle name="差_Sheet2_四川省2019年财政预算（草案）（样表，稿二）" xfId="585"/>
    <cellStyle name="差_20 国防动员专项经费_四川省2018年财政预算执行情况(样表，稿二）" xfId="586"/>
    <cellStyle name="好_Sheet16_四川省2019年财政预算（草案）（样表，稿二）" xfId="587"/>
    <cellStyle name="差_4-12_四川省2019年财政预算（草案）（样表，稿二）" xfId="588"/>
    <cellStyle name="常规 5" xfId="589"/>
    <cellStyle name="常规 3 7" xfId="590"/>
    <cellStyle name="常规 21 2 3 2" xfId="591"/>
    <cellStyle name="常规 10 3 2" xfId="592"/>
    <cellStyle name="好_Sheet32" xfId="593"/>
    <cellStyle name="好_Sheet27" xfId="594"/>
    <cellStyle name="差_科技口6-30-35_四川省2018年财政预算执行情况(样表，稿二）" xfId="595"/>
    <cellStyle name="差_促进扩大信贷增量 3_2017年省对市(州)税收返还和转移支付预算" xfId="596"/>
    <cellStyle name="60% - Accent2" xfId="597"/>
    <cellStyle name="40% - Accent5_2016年四川省省级一般公共预算支出执行情况表" xfId="598"/>
    <cellStyle name="差_27 妇女儿童事业发展专项资金" xfId="599"/>
    <cellStyle name="好_12 2017年省对市（州）税收返还和转移支付预算分地区情况表（民族地区春节慰问经费）(1)_四川省2018年财政预算执行情况(样表，稿二）" xfId="600"/>
    <cellStyle name="好_19 征兵经费_四川省2018年财政预算执行情况(样表，稿二）" xfId="601"/>
    <cellStyle name="好_2-65_四川省2017年省对市（州）税收返还和转移支付分地区预算（草案）--社保处" xfId="602"/>
    <cellStyle name="好_6-扶持民办教育专项_四川省2018年财政预算执行情况(样表，稿二）" xfId="603"/>
    <cellStyle name="差_促进扩大信贷增量 2 2_四川省2018年财政预算执行情况(样表，稿二）" xfId="604"/>
    <cellStyle name="常规_预算执行分析表（张玥调调整预算）" xfId="605"/>
    <cellStyle name="差_2-46" xfId="606"/>
    <cellStyle name="常规 3 3 2 2" xfId="607"/>
    <cellStyle name="差_1 2017年省对市（州）税收返还和转移支付预算分地区情况表（华侨事务补助）(1)_四川省2019年财政预算（草案）（样表，稿二）" xfId="608"/>
    <cellStyle name="常规 11 2_2017年省对市(州)税收返还和转移支付预算" xfId="609"/>
    <cellStyle name="差_6-省级财政政府与社会资本合作项目综合补助资金_四川省2019年财政预算（草案）（样表，稿二）" xfId="610"/>
    <cellStyle name="好_20 国防动员专项经费" xfId="611"/>
    <cellStyle name="差_汇总 2 2_2017年省对市(州)税收返还和转移支付预算_四川省2018年财政预算执行情况(样表，稿二）" xfId="612"/>
    <cellStyle name="差_汇总_2 3" xfId="613"/>
    <cellStyle name="常规_20201221正式-2021年省对市（州）一般公共预算转移支付预算（草案）表" xfId="614"/>
    <cellStyle name="好_10 2017年省对市（州）税收返还和转移支付预算分地区情况表（寺观教堂维修补助资金）(1)_四川省2018年财政预算执行情况(样表，稿二）" xfId="615"/>
    <cellStyle name="40% - Accent5 2" xfId="616"/>
    <cellStyle name="警告文本 2 2" xfId="617"/>
    <cellStyle name="常规 22 5" xfId="618"/>
    <cellStyle name="常规 17 5" xfId="619"/>
    <cellStyle name="常规 3 2 2 2" xfId="620"/>
    <cellStyle name="40% - Accent1" xfId="621"/>
    <cellStyle name="常规 63" xfId="622"/>
    <cellStyle name="输入 2 2_2017年省对市(州)税收返还和转移支付预算" xfId="623"/>
    <cellStyle name="标题 3 2 2 3" xfId="624"/>
    <cellStyle name="Normal" xfId="625"/>
    <cellStyle name="千位分隔 2 2 3" xfId="626"/>
    <cellStyle name="差_宣传文化事业发展专项资金" xfId="627"/>
    <cellStyle name="常规 4" xfId="628"/>
    <cellStyle name="40% - Accent4 2" xfId="629"/>
    <cellStyle name="20% - 强调文字颜色 2 2 2 3" xfId="630"/>
    <cellStyle name="好_债券贴息计算器_四川省2017年省对市（州）税收返还和转移支付分地区预算（草案）--社保处" xfId="631"/>
    <cellStyle name="差_10 2017年省对市（州）税收返还和转移支付预算分地区情况表（寺观教堂维修补助资金）(1)_四川省2018年财政预算执行情况(样表，稿二）" xfId="632"/>
    <cellStyle name="60% - 强调文字颜色 5 3" xfId="633"/>
    <cellStyle name="_ET_STYLE_NoName_00_" xfId="634"/>
    <cellStyle name="差_促进扩大信贷增量_四川省2018年财政预算执行情况(样表，稿二）" xfId="635"/>
    <cellStyle name="常规 3" xfId="636"/>
    <cellStyle name="差_6" xfId="637"/>
    <cellStyle name="差_文化产业发展专项资金_四川省2019年财政预算（草案）（样表，稿二）" xfId="638"/>
    <cellStyle name="差_10-扶持民族地区教育发展_四川省2018年财政预算执行情况(样表，稿二）" xfId="639"/>
    <cellStyle name="Check Cell 2" xfId="640"/>
    <cellStyle name="常规 15 2" xfId="641"/>
    <cellStyle name="常规 20 2" xfId="642"/>
    <cellStyle name="差_9 2017年省对市（州）税收返还和转移支付预算分地区情况表（全省工商行政管理专项经费）(1)_四川省2019年财政预算（草案）（样表，稿二）" xfId="643"/>
    <cellStyle name="常规 15" xfId="644"/>
    <cellStyle name="常规 20" xfId="645"/>
    <cellStyle name="Check Cell" xfId="646"/>
    <cellStyle name="常规 21 4 2" xfId="647"/>
    <cellStyle name="好_7-中等职业教育发展专项经费" xfId="648"/>
    <cellStyle name="差_汇总 4_四川省2018年财政预算执行情况(样表，稿二）" xfId="649"/>
    <cellStyle name="40% - 强调文字颜色 2 2 3" xfId="650"/>
    <cellStyle name="差_5-中央财政统借统还外债项目资金" xfId="651"/>
    <cellStyle name="40% - Accent2 2" xfId="652"/>
    <cellStyle name="好_14 2017年省对市（州）税收返还和转移支付预算分地区情况表（支持基层政权建设补助资金）(1)_四川省2018年财政预算执行情况(样表，稿二）" xfId="653"/>
    <cellStyle name="百分比 2 3 3" xfId="654"/>
    <cellStyle name="常规_省级科预算草案表1.14" xfId="655"/>
    <cellStyle name="常规 33 2" xfId="656"/>
    <cellStyle name="常规 28 2" xfId="657"/>
    <cellStyle name="常规 10 4 3 3 2 3" xfId="658"/>
    <cellStyle name="好_国家文物保护专项资金_四川省2018年财政预算执行情况(样表，稿二）" xfId="659"/>
    <cellStyle name="标题 5" xfId="660"/>
    <cellStyle name="20% - 强调文字颜色 1 2 2 2" xfId="661"/>
    <cellStyle name="百分比 8" xfId="662"/>
    <cellStyle name="解释性文本 2 3" xfId="663"/>
    <cellStyle name="好_26 地方纪检监察机关办案补助专项资金_四川省2018年财政预算执行情况(样表，稿二）" xfId="664"/>
    <cellStyle name="40% - 强调文字颜色 5 2_四川省2017年省对市（州）税收返还和转移支付分地区预算（草案）--社保处" xfId="665"/>
    <cellStyle name="好_%84表2：2016-2018年省级部门三年滚动规划报表_四川省2018年财政预算执行情况(样表，稿二）" xfId="666"/>
    <cellStyle name="百分比 2 3 2" xfId="667"/>
    <cellStyle name="千分位_97-917" xfId="668"/>
    <cellStyle name="好_Sheet26_四川省2019年财政预算（草案）（样表，稿二）" xfId="669"/>
    <cellStyle name="标题 2 2 2_2017年省对市(州)税收返还和转移支付预算" xfId="670"/>
    <cellStyle name="差_汇总 2 2_四川省2018年财政预算执行情况(样表，稿二）" xfId="671"/>
    <cellStyle name="差_Sheet16_四川省2018年财政预算执行情况(样表，稿二）" xfId="672"/>
    <cellStyle name="0,0&#13;&#10;NA&#13;&#10; 2_2017年省对市(州)税收返还和转移支付预算" xfId="673"/>
    <cellStyle name="好_2-46_四川省2018年财政预算执行情况(样表，稿二）" xfId="674"/>
    <cellStyle name="差_7-普惠金融政府和社会资本合作以奖代补资金_四川省2019年财政预算（草案）（样表，稿二）" xfId="675"/>
    <cellStyle name="60% - 强调文字颜色 5 2_四川省2017年省对市（州）税收返还和转移支付分地区预算（草案）--社保处" xfId="676"/>
    <cellStyle name="常规_(陈诚修改稿)2006年全省及省级财政决算及07年预算执行情况表(A4 留底自用)" xfId="677"/>
    <cellStyle name="常规 10 4 3 3 2 2 2" xfId="678"/>
    <cellStyle name="常规 3 2" xfId="679"/>
    <cellStyle name="40% - 强调文字颜色 5 2 2_2017年省对市(州)税收返还和转移支付预算" xfId="680"/>
    <cellStyle name="好_2015直接融资汇总表 2 2_2017年省对市(州)税收返还和转移支付预算" xfId="681"/>
    <cellStyle name="常规 48" xfId="682"/>
    <cellStyle name="差_4_四川省2018年财政预算执行情况(样表，稿二）" xfId="683"/>
    <cellStyle name="好_4-30" xfId="684"/>
    <cellStyle name="百分比 7 3" xfId="685"/>
    <cellStyle name="好_2-60_四川省2017年省对市（州）税收返还和转移支付分地区预算（草案）--社保处" xfId="686"/>
    <cellStyle name="好_2-55_四川省2017年省对市（州）税收返还和转移支付分地区预算（草案）--社保处" xfId="687"/>
    <cellStyle name="解释性文本 2 2 3" xfId="688"/>
    <cellStyle name="差_Sheet25_四川省2017年省对市（州）税收返还和转移支付分地区预算（草案）--社保处" xfId="689"/>
    <cellStyle name="好_7-普惠金融政府和社会资本合作以奖代补资金" xfId="690"/>
    <cellStyle name="常规 20 3 2" xfId="691"/>
    <cellStyle name="差_1 2017年省对市（州）税收返还和转移支付预算分地区情况表（华侨事务补助）(1)_四川省2018年财政预算执行情况(样表，稿二）" xfId="692"/>
    <cellStyle name="常规 3 3 2" xfId="693"/>
    <cellStyle name="常规 7 2" xfId="694"/>
    <cellStyle name="常规 3 2 2" xfId="695"/>
    <cellStyle name="常规 28 2 3" xfId="696"/>
    <cellStyle name="差_Sheet20_四川省2018年财政预算执行情况(样表，稿二）" xfId="697"/>
    <cellStyle name="差_Sheet15_四川省2018年财政预算执行情况(样表，稿二）" xfId="698"/>
    <cellStyle name="好_2-50_四川省2018年财政预算执行情况(样表，稿二）" xfId="699"/>
    <cellStyle name="好_2-45_四川省2018年财政预算执行情况(样表，稿二）" xfId="700"/>
    <cellStyle name="好_支出" xfId="701"/>
    <cellStyle name="常规 2 3 2 2" xfId="702"/>
    <cellStyle name="好_文化产业发展专项资金" xfId="703"/>
    <cellStyle name="差_5 2017年省对市（州）税收返还和转移支付预算分地区情况表（全国重点寺观教堂维修经费业生中央财政补助资金）(1)" xfId="704"/>
    <cellStyle name="60% - 强调文字颜色 1 2 2" xfId="705"/>
    <cellStyle name="差_Sheet25_四川省2019年财政预算（草案）（样表，稿二）" xfId="706"/>
    <cellStyle name="好_2-55_四川省2019年财政预算（草案）（样表，稿二）" xfId="707"/>
    <cellStyle name="好_2-60_四川省2019年财政预算（草案）（样表，稿二）" xfId="708"/>
    <cellStyle name="常规 10 4 3 3" xfId="709"/>
    <cellStyle name="Check Cell_2016年全省及省级财政收支执行及2017年预算草案表（20161206，预审自用稿）" xfId="710"/>
    <cellStyle name="差_Sheet33_四川省2018年财政预算执行情况(样表，稿二）" xfId="711"/>
    <cellStyle name="好_2-58_四川省2018年财政预算执行情况(样表，稿二）" xfId="712"/>
    <cellStyle name="好_博物馆纪念馆逐步免费开放补助资金_四川省2018年财政预算执行情况(样表，稿二）" xfId="713"/>
    <cellStyle name="60% - Accent2_收入" xfId="714"/>
    <cellStyle name="输入 2 2 2" xfId="715"/>
    <cellStyle name="20% - Accent5_2016年四川省省级一般公共预算支出执行情况表" xfId="716"/>
    <cellStyle name="40% - 强调文字颜色 4 3" xfId="717"/>
    <cellStyle name="好_促进扩大信贷增量_2017年省对市(州)税收返还和转移支付预算_四川省2019年财政预算（草案）（样表，稿二）" xfId="718"/>
    <cellStyle name="差_2017年省对市（州）税收返还和转移支付预算分地区情况表（华侨事务补助）(1)_四川省2017年省对市（州）税收返还和转移支付分地区预算（草案）--社保处" xfId="719"/>
    <cellStyle name="常规 9_123" xfId="720"/>
    <cellStyle name="常规 2 3 5" xfId="721"/>
    <cellStyle name="常规_国有资本经营预算表样_2014年收支执行情况及2015年预算草案表" xfId="722"/>
    <cellStyle name="差_4-12" xfId="723"/>
    <cellStyle name="好_Sheet18_四川省2018年财政预算执行情况(样表，稿二）" xfId="724"/>
    <cellStyle name="20% - 强调文字颜色 1 2" xfId="725"/>
    <cellStyle name="差_%84表2：2016-2018年省级部门三年滚动规划报表_四川省2018年财政预算执行情况(样表，稿二）" xfId="726"/>
    <cellStyle name="好_省级文化发展专项资金" xfId="727"/>
    <cellStyle name="输出 2_四川省2017年省对市（州）税收返还和转移支付分地区预算（草案）--社保处" xfId="728"/>
    <cellStyle name="差_7 2017年省对市（州）税收返还和转移支付预算分地区情况表（省级旅游发展资金）(1)_四川省2019年财政预算（草案）（样表，稿二）" xfId="729"/>
    <cellStyle name="Heading 4" xfId="730"/>
    <cellStyle name="40% - Accent1 2" xfId="731"/>
    <cellStyle name="常规 19 2" xfId="732"/>
    <cellStyle name="常规 24 2" xfId="733"/>
    <cellStyle name="常规_2021年省本级预算成稿2" xfId="734"/>
    <cellStyle name="常规 2_省级科预算草案表1.14 2" xfId="735"/>
    <cellStyle name="Total 2 2" xfId="736"/>
    <cellStyle name="好_25 消防部队大型装备建设补助经费" xfId="737"/>
    <cellStyle name="差_4-12_四川省2018年财政预算执行情况(样表，稿二）" xfId="738"/>
    <cellStyle name="好_宣传文化事业发展专项资金" xfId="739"/>
    <cellStyle name="常规_拟配25967" xfId="740"/>
    <cellStyle name="差_10-扶持民族地区教育发展_四川省2019年财政预算（草案）（样表，稿二）" xfId="741"/>
    <cellStyle name="常规 6 2 4" xfId="742"/>
    <cellStyle name="常规 20 2_2016年社保基金收支执行及2017年预算草案表" xfId="743"/>
    <cellStyle name="常规 20_2015年全省及省级财政收支执行及2016年预算草案表（20160120）企业处修改" xfId="744"/>
    <cellStyle name="好_23 铁路护路专项经费_四川省2018年财政预算执行情况(样表，稿二）" xfId="745"/>
    <cellStyle name="常规 6 2 2" xfId="746"/>
    <cellStyle name="好_博物馆纪念馆逐步免费开放补助资金" xfId="747"/>
    <cellStyle name="差_13 2017年省对市（州）税收返还和转移支付预算分地区情况表（审计能力提升专项经费）(1)_四川省2019年财政预算（草案）（样表，稿二）" xfId="748"/>
    <cellStyle name="注释 2 2" xfId="749"/>
    <cellStyle name="40% - 强调文字颜色 3 2 2 2" xfId="750"/>
    <cellStyle name="常规 35_2021年省本级预算成稿(1)" xfId="751"/>
    <cellStyle name="常规 47 4 2 2" xfId="752"/>
    <cellStyle name="60% - Accent3_收入" xfId="753"/>
    <cellStyle name="常规_(陈诚修改稿)2006年全省及省级财政决算及07年预算执行情况表(A4 留底自用) 2 2 2" xfId="754"/>
    <cellStyle name="好_四川省2017年省对市（州）税收返还和转移支付分地区预算（草案）--行政政法处_四川省2019年财政预算（草案）（样表，稿二）" xfId="755"/>
    <cellStyle name="常规 12_123" xfId="756"/>
    <cellStyle name="强调文字颜色 1 3" xfId="757"/>
    <cellStyle name="强调文字颜色 6 2 2 2" xfId="758"/>
    <cellStyle name="差_21 禁毒补助经费_四川省2018年财政预算执行情况(样表，稿二）" xfId="759"/>
    <cellStyle name="差_促进扩大信贷增量 4_四川省2019年财政预算（草案）（样表，稿二）" xfId="760"/>
    <cellStyle name="差_4-15_四川省2019年财政预算（草案）（样表，稿二）" xfId="761"/>
    <cellStyle name="差_4-20_四川省2019年财政预算（草案）（样表，稿二）" xfId="762"/>
    <cellStyle name="常规 21 2 2 2" xfId="763"/>
    <cellStyle name="常规 2 7" xfId="764"/>
    <cellStyle name="差_Sheet19_四川省2019年财政预算（草案）（样表，稿二）" xfId="765"/>
    <cellStyle name="常规_四川省2019年财政预算（草案）（样表，稿二）" xfId="766"/>
    <cellStyle name="Bad_收入" xfId="767"/>
    <cellStyle name="常规 10 4 4" xfId="768"/>
    <cellStyle name="差_2-45_四川省2018年财政预算执行情况(样表，稿二）" xfId="769"/>
    <cellStyle name="差_2-50_四川省2018年财政预算执行情况(样表，稿二）" xfId="770"/>
    <cellStyle name="常规 6 4 2" xfId="771"/>
    <cellStyle name="检查单元格 2 2 3" xfId="772"/>
    <cellStyle name="常规 17" xfId="773"/>
    <cellStyle name="常规 22" xfId="774"/>
    <cellStyle name="好_4-11" xfId="775"/>
    <cellStyle name="差_促进扩大信贷增量 2" xfId="776"/>
    <cellStyle name="60% - 强调文字颜色 2 2_四川省2017年省对市（州）税收返还和转移支付分地区预算（草案）--社保处" xfId="777"/>
    <cellStyle name="好_促进扩大信贷增量 3_四川省2019年财政预算（草案）（样表，稿二）" xfId="778"/>
    <cellStyle name="常规 2 2 2 2 2" xfId="779"/>
    <cellStyle name="差_%84表2：2016-2018年省级部门三年滚动规划报表_四川省2019年财政预算（草案）（样表，稿二）" xfId="780"/>
    <cellStyle name="好_4-24_四川省2018年财政预算执行情况(样表，稿二）" xfId="781"/>
    <cellStyle name="常规 27 2_2016年四川省省级一般公共预算支出执行情况表" xfId="782"/>
    <cellStyle name="差 2 2_2017年省对市(州)税收返还和转移支付预算" xfId="783"/>
    <cellStyle name="常规 2 2 2 3 2" xfId="784"/>
    <cellStyle name="好_2-52" xfId="785"/>
    <cellStyle name="差_Sheet22" xfId="786"/>
    <cellStyle name="常规 10 6 3" xfId="787"/>
    <cellStyle name="差_5 2017年省对市（州）税收返还和转移支付预算分地区情况表（全国重点寺观教堂维修经费业生中央财政补助资金）(1)_四川省2019年财政预算（草案）（样表，稿二）" xfId="788"/>
    <cellStyle name="好_促进扩大信贷增量 3_2017年省对市(州)税收返还和转移支付预算_四川省2018年财政预算执行情况(样表，稿二）" xfId="789"/>
    <cellStyle name="好_文化产业发展专项资金_四川省2019年财政预算（草案）（样表，稿二）" xfId="790"/>
    <cellStyle name="计算 2 2 2" xfId="791"/>
    <cellStyle name="差_28 基层干训机构建设补助专项资金" xfId="792"/>
    <cellStyle name="常规 4 2_123" xfId="793"/>
    <cellStyle name="差_4-20_四川省2018年财政预算执行情况(样表，稿二）" xfId="794"/>
    <cellStyle name="差_4-15_四川省2018年财政预算执行情况(样表，稿二）" xfId="795"/>
    <cellStyle name="Neutral" xfId="796"/>
    <cellStyle name="差_促进扩大信贷增量 4_四川省2018年财政预算执行情况(样表，稿二）" xfId="797"/>
    <cellStyle name="注释 2 2_四川省2017年省对市（州）税收返还和转移支付分地区预算（草案）--社保处" xfId="798"/>
    <cellStyle name="差_促进扩大信贷增量 2_2017年省对市(州)税收返还和转移支付预算" xfId="799"/>
    <cellStyle name="60% - 强调文字颜色 4 2" xfId="800"/>
    <cellStyle name="Note 3" xfId="801"/>
    <cellStyle name="差_1-政策性保险财政补助资金" xfId="802"/>
    <cellStyle name="Accent3" xfId="803"/>
    <cellStyle name="差_汇总_2017年省对市(州)税收返还和转移支付预算_四川省2019年财政预算（草案）（样表，稿二）" xfId="804"/>
    <cellStyle name="Accent5" xfId="805"/>
    <cellStyle name="差_促进扩大信贷增量 2_四川省2017年省对市（州）税收返还和转移支付分地区预算（草案）--社保处" xfId="806"/>
    <cellStyle name="好_汇总_四川省2019年财政预算（草案）（样表，稿二）" xfId="807"/>
    <cellStyle name="好_25 消防部队大型装备建设补助经费_四川省2018年财政预算执行情况(样表，稿二）" xfId="808"/>
    <cellStyle name="好_宣传文化事业发展专项资金_四川省2018年财政预算执行情况(样表，稿二）" xfId="809"/>
    <cellStyle name="20% - 强调文字颜色 5 2 2" xfId="810"/>
    <cellStyle name="差_2-52_四川省2018年财政预算执行情况(样表，稿二）" xfId="811"/>
    <cellStyle name="计算 2 2" xfId="812"/>
    <cellStyle name="Output_2016年全省及省级财政收支执行及2017年预算草案表（20161206，预审自用稿）" xfId="813"/>
    <cellStyle name="常规 28 2 2 2 2" xfId="814"/>
    <cellStyle name="差_4-23_四川省2018年财政预算执行情况(样表，稿二）" xfId="815"/>
    <cellStyle name="好_26 地方纪检监察机关办案补助专项资金_四川省2019年财政预算（草案）（样表，稿二）" xfId="816"/>
    <cellStyle name="差_四川省2017年省对市（州）税收返还和转移支付分地区预算（草案）--行政政法处_四川省2018年财政预算执行情况(样表，稿二）" xfId="817"/>
    <cellStyle name="0,0&#13;&#10;NA&#13;&#10; 2 4" xfId="818"/>
    <cellStyle name="常规 39 3" xfId="819"/>
    <cellStyle name="好_6-扶持民办教育专项_四川省2019年财政预算（草案）（样表，稿二）" xfId="820"/>
    <cellStyle name="Accent5_收入" xfId="821"/>
    <cellStyle name="好_省级文化发展专项资金_四川省2019年财政预算（草案）（样表，稿二）" xfId="822"/>
    <cellStyle name="好_汇总 2 2_四川省2019年财政预算（草案）（样表，稿二）" xfId="823"/>
    <cellStyle name="常规 15 4" xfId="824"/>
    <cellStyle name="常规 20 4" xfId="825"/>
    <cellStyle name="差_少数民族文化事业发展专项资金_四川省2018年财政预算执行情况(样表，稿二）" xfId="826"/>
    <cellStyle name="好_促进扩大信贷增量 3" xfId="827"/>
    <cellStyle name="40% - 强调文字颜色 1 2 3" xfId="828"/>
    <cellStyle name="常规 14" xfId="829"/>
    <cellStyle name="Output 2 2" xfId="830"/>
    <cellStyle name="20% - 强调文字颜色 6 2 2" xfId="831"/>
    <cellStyle name="常规 3 2 2 3" xfId="832"/>
    <cellStyle name="差_汇总 3_2017年省对市(州)税收返还和转移支付预算_四川省2018年财政预算执行情况(样表，稿二）" xfId="833"/>
    <cellStyle name="差_22 2017年省对市（州）税收返还和转移支付预算分地区情况表（交警业务经费）(1)_四川省2019年财政预算（草案）（样表，稿二）" xfId="834"/>
    <cellStyle name="好 2 2_2017年省对市(州)税收返还和转移支付预算" xfId="835"/>
    <cellStyle name="60% - Accent2 2" xfId="836"/>
    <cellStyle name="好_Sheet15" xfId="837"/>
    <cellStyle name="好_Sheet20" xfId="838"/>
    <cellStyle name="20% - Accent2_2016年四川省省级一般公共预算支出执行情况表" xfId="839"/>
    <cellStyle name="好_促进扩大信贷增量 2_2017年省对市(州)税收返还和转移支付预算_四川省2019年财政预算（草案）（样表，稿二）" xfId="840"/>
    <cellStyle name="60% - 强调文字颜色 3 2_四川省2017年省对市（州）税收返还和转移支付分地区预算（草案）--社保处" xfId="841"/>
    <cellStyle name="强调文字颜色 1 2 2_2017年省对市(州)税收返还和转移支付预算" xfId="842"/>
    <cellStyle name="20% - Accent4_2016年四川省省级一般公共预算支出执行情况表" xfId="843"/>
    <cellStyle name="好_4-31" xfId="844"/>
    <cellStyle name="常规 2 2 2 2" xfId="845"/>
    <cellStyle name="好_促进扩大信贷增量 2 3" xfId="846"/>
    <cellStyle name="60% - 强调文字颜色 3 2" xfId="847"/>
    <cellStyle name="差_Sheet25" xfId="848"/>
    <cellStyle name="好_2-60" xfId="849"/>
    <cellStyle name="好_2-55" xfId="850"/>
    <cellStyle name="Accent1_收入" xfId="851"/>
    <cellStyle name="汇总 2_四川省2018年财政预算执行情况(样表，稿二）" xfId="852"/>
    <cellStyle name="适中 2 2" xfId="853"/>
    <cellStyle name="好_2-50_四川省2019年财政预算（草案）（样表，稿二）" xfId="854"/>
    <cellStyle name="好_2-45_四川省2019年财政预算（草案）（样表，稿二）" xfId="855"/>
    <cellStyle name="差_Sheet20_四川省2019年财政预算（草案）（样表，稿二）" xfId="856"/>
    <cellStyle name="差_Sheet15_四川省2019年财政预算（草案）（样表，稿二）" xfId="857"/>
    <cellStyle name="差_汇总_1 3_2017年省对市(州)税收返还和转移支付预算" xfId="858"/>
    <cellStyle name="强调文字颜色 3 2_四川省2017年省对市（州）税收返还和转移支付分地区预算（草案）--社保处" xfId="859"/>
    <cellStyle name="好_四川省2017年省对市（州）税收返还和转移支付分地区预算（草案）--债务金融处_四川省2018年财政预算执行情况(样表，稿二）" xfId="860"/>
    <cellStyle name="千位分隔 3" xfId="861"/>
    <cellStyle name="好_4_四川省2019年财政预算（草案）（样表，稿二）" xfId="862"/>
    <cellStyle name="标题 4 2" xfId="863"/>
    <cellStyle name="60% - 强调文字颜色 3 2 2_2017年省对市(州)税收返还和转移支付预算" xfId="864"/>
    <cellStyle name="解释性文本 2 2 2" xfId="865"/>
    <cellStyle name="百分比 7 2" xfId="866"/>
    <cellStyle name="强调文字颜色 2 2 2_2017年省对市(州)税收返还和转移支付预算" xfId="867"/>
    <cellStyle name="好_2015直接融资汇总表 3" xfId="868"/>
    <cellStyle name="好_Sheet14_四川省2017年省对市（州）税收返还和转移支付分地区预算（草案）--社保处" xfId="869"/>
    <cellStyle name="差_汇总 3_四川省2019年财政预算（草案）（样表，稿二）" xfId="870"/>
    <cellStyle name="40% - 强调文字颜色 5 3" xfId="871"/>
    <cellStyle name="常规 7_2014年年终预算结余指标汇总分析表（定稿）" xfId="872"/>
    <cellStyle name="常规 3 2 3" xfId="873"/>
    <cellStyle name="好_Sheet20_四川省2019年财政预算（草案）（样表，稿二）" xfId="874"/>
    <cellStyle name="好_Sheet15_四川省2019年财政预算（草案）（样表，稿二）" xfId="875"/>
    <cellStyle name="40% - 强调文字颜色 4 2 2 3" xfId="876"/>
    <cellStyle name="差_Sheet19_四川省2018年财政预算执行情况(样表，稿二）" xfId="877"/>
    <cellStyle name="差 2 2 2" xfId="878"/>
    <cellStyle name="差_25 消防部队大型装备建设补助经费_四川省2018年财政预算执行情况(样表，稿二）" xfId="879"/>
    <cellStyle name="40% - Accent3" xfId="880"/>
    <cellStyle name="差_2-55_四川省2019年财政预算（草案）（样表，稿二）" xfId="881"/>
    <cellStyle name="差_2-60_四川省2019年财政预算（草案）（样表，稿二）" xfId="882"/>
    <cellStyle name="强调文字颜色 3 3" xfId="883"/>
    <cellStyle name="好_3 2017年省对市（州）税收返还和转移支付预算分地区情况表（到村任职）_四川省2018年财政预算执行情况(样表，稿二）" xfId="884"/>
    <cellStyle name="好_Sheet33_四川省2019年财政预算（草案）（样表，稿二）" xfId="885"/>
    <cellStyle name="60% - 强调文字颜色 6 2 3" xfId="886"/>
    <cellStyle name="常规 2 4 2" xfId="887"/>
    <cellStyle name="警告文本 2 2_2017年省对市(州)税收返还和转移支付预算" xfId="888"/>
    <cellStyle name="差 3" xfId="889"/>
    <cellStyle name="好_10-扶持民族地区教育发展_四川省2019年财政预算（草案）（样表，稿二）" xfId="890"/>
    <cellStyle name="好_6" xfId="891"/>
    <cellStyle name="差_汇总_1 2 3 2" xfId="892"/>
    <cellStyle name="好_5-农村教师周转房建设_四川省2018年财政预算执行情况(样表，稿二）" xfId="893"/>
    <cellStyle name="差_4-11_四川省2019年财政预算（草案）（样表，稿二）" xfId="894"/>
    <cellStyle name="差_汇总_1 3_2017年省对市(州)税收返还和转移支付预算 2" xfId="895"/>
    <cellStyle name="差_2015直接融资汇总表" xfId="896"/>
    <cellStyle name="好_4-21_四川省2019年财政预算（草案）（样表，稿二）" xfId="897"/>
    <cellStyle name="好_2-46" xfId="898"/>
    <cellStyle name="差_Sheet16" xfId="899"/>
    <cellStyle name="好_促进扩大信贷增量 2" xfId="900"/>
    <cellStyle name="好_4-29_四川省2019年财政预算（草案）（样表，稿二）" xfId="901"/>
    <cellStyle name="好_2 政法转移支付_四川省2019年财政预算（草案）（样表，稿二）" xfId="902"/>
    <cellStyle name="Total_2016年全省及省级财政收支执行及2017年预算草案表（20161206，预审自用稿）" xfId="903"/>
    <cellStyle name="好_9 2017年省对市（州）税收返还和转移支付预算分地区情况表（全省工商行政管理专项经费）(1)_四川省2019年财政预算（草案）（样表，稿二）" xfId="904"/>
    <cellStyle name="常规 32 2" xfId="905"/>
    <cellStyle name="常规 27 2" xfId="906"/>
    <cellStyle name="好_国家级非物质文化遗产保护专项资金_四川省2018年财政预算执行情况(样表，稿二）" xfId="907"/>
    <cellStyle name="Normal_APR" xfId="908"/>
    <cellStyle name="百分比 3" xfId="909"/>
    <cellStyle name="常规 10 2 4" xfId="910"/>
    <cellStyle name="差_24 维稳经费_四川省2019年财政预算（草案）（样表，稿二）" xfId="911"/>
    <cellStyle name="差_Sheet22_四川省2017年省对市（州）税收返还和转移支付分地区预算（草案）--社保处" xfId="912"/>
    <cellStyle name="好_2-52_四川省2017年省对市（州）税收返还和转移支付分地区预算（草案）--社保处" xfId="913"/>
    <cellStyle name="0,0&#13;&#10;NA&#13;&#10; 2 2" xfId="914"/>
    <cellStyle name="60% - 强调文字颜色 1 3" xfId="915"/>
    <cellStyle name="好_Sheet29_四川省2018年财政预算执行情况(样表，稿二）" xfId="916"/>
    <cellStyle name="0,0&#13;&#10;NA&#13;&#10; 2 3 2" xfId="917"/>
    <cellStyle name="常规 39 2 2" xfId="918"/>
    <cellStyle name="好_2015财金互动汇总（加人行、补成都） 2_2017年省对市(州)税收返还和转移支付预算" xfId="919"/>
    <cellStyle name="好_18 2017年省对市（州）税收返还和转移支付预算分地区情况表（全省法院系统业务经费）(1)_四川省2018年财政预算执行情况(样表，稿二）" xfId="920"/>
    <cellStyle name="Output" xfId="921"/>
    <cellStyle name="常规 2 4 2 2" xfId="922"/>
    <cellStyle name="差_9 2017年省对市（州）税收返还和转移支付预算分地区情况表（全省工商行政管理专项经费）(1)_四川省2018年财政预算执行情况(样表，稿二）" xfId="923"/>
    <cellStyle name="差_促进扩大信贷增量_2017年省对市(州)税收返还和转移支付预算_四川省2019年财政预算（草案）（样表，稿二）" xfId="924"/>
    <cellStyle name="常规 10 2 2_2017年省对市(州)税收返还和转移支付预算" xfId="925"/>
    <cellStyle name="差_5-中央财政统借统还外债项目资金_四川省2019年财政预算（草案）（样表，稿二）" xfId="926"/>
    <cellStyle name="常规 17 2_2016年四川省省级一般公共预算支出执行情况表" xfId="927"/>
    <cellStyle name="好_国家文物保护专项资金" xfId="928"/>
    <cellStyle name="常规 24" xfId="929"/>
    <cellStyle name="常规 19" xfId="930"/>
    <cellStyle name="差_4_四川省2019年财政预算（草案）（样表，稿二）" xfId="931"/>
    <cellStyle name="差_汇总 2_四川省2019年财政预算（草案）（样表，稿二）" xfId="932"/>
    <cellStyle name="差_2015财金互动汇总（加人行、补成都） 2_2017年省对市(州)税收返还和转移支付预算" xfId="933"/>
    <cellStyle name="常规 10 4" xfId="934"/>
    <cellStyle name="差_省级科技计划项目专项资金" xfId="935"/>
    <cellStyle name="千位分隔 2 2 2" xfId="936"/>
    <cellStyle name="好_2_四川省2018年财政预算执行情况(样表，稿二）" xfId="937"/>
    <cellStyle name="好_Sheet29_四川省2019年财政预算（草案）（样表，稿二）" xfId="938"/>
    <cellStyle name="差_促进扩大信贷增量_四川省2019年财政预算（草案）（样表，稿二）" xfId="939"/>
    <cellStyle name="常规 2 2 4" xfId="940"/>
    <cellStyle name="好_4-21" xfId="941"/>
    <cellStyle name="好_4-农村义教“营养改善计划”_四川省2018年财政预算执行情况(样表，稿二）" xfId="942"/>
    <cellStyle name="常规 11 3 2" xfId="943"/>
    <cellStyle name="好_国家级非物质文化遗产保护专项资金_四川省2019年财政预算（草案）（样表，稿二）" xfId="944"/>
    <cellStyle name="常规 10 5 2" xfId="945"/>
    <cellStyle name="no dec" xfId="946"/>
    <cellStyle name="好_科技口6-30-35_四川省2019年财政预算（草案）（样表，稿二）" xfId="947"/>
    <cellStyle name="强调文字颜色 3 2 2" xfId="948"/>
    <cellStyle name="适中 2 3" xfId="949"/>
    <cellStyle name="常规 10 3" xfId="950"/>
    <cellStyle name="差_省级体育专项资金_四川省2019年财政预算（草案）（样表，稿二）" xfId="951"/>
    <cellStyle name="差_5-农村教师周转房建设_四川省2019年财政预算（草案）（样表，稿二）" xfId="952"/>
    <cellStyle name="差_Sheet26_四川省2018年财政预算执行情况(样表，稿二）" xfId="953"/>
    <cellStyle name="输入 3" xfId="954"/>
    <cellStyle name="差_4-8_四川省2018年财政预算执行情况(样表，稿二）" xfId="955"/>
    <cellStyle name="常规 18" xfId="956"/>
    <cellStyle name="常规 23" xfId="957"/>
    <cellStyle name="好_汇总 2_2017年省对市(州)税收返还和转移支付预算_四川省2019年财政预算（草案）（样表，稿二）" xfId="958"/>
    <cellStyle name="常规 26_2016年社保基金收支执行及2017年预算草案表" xfId="959"/>
    <cellStyle name="常规 31_2016年社保基金收支执行及2017年预算草案表" xfId="960"/>
    <cellStyle name="常规 10 2 2 2 2" xfId="961"/>
    <cellStyle name="20% - Accent3_2016年四川省省级一般公共预算支出执行情况表" xfId="962"/>
    <cellStyle name="强调文字颜色 1 2" xfId="963"/>
    <cellStyle name="好_促进扩大信贷增量 2 2_四川省2017年省对市（州）税收返还和转移支付分地区预算（草案）--社保处" xfId="964"/>
    <cellStyle name="Total" xfId="965"/>
    <cellStyle name="常规 5 2" xfId="966"/>
    <cellStyle name="60% - 强调文字颜色 2 2 2" xfId="967"/>
    <cellStyle name="差_1-12_四川省2019年财政预算（草案）（样表，稿二）" xfId="968"/>
    <cellStyle name="差_12 2017年省对市（州）税收返还和转移支付预算分地区情况表（民族地区春节慰问经费）(1)_四川省2018年财政预算执行情况(样表，稿二）" xfId="969"/>
    <cellStyle name="差_汇总_2 3_2017年省对市(州)税收返还和转移支付预算" xfId="970"/>
    <cellStyle name="百分比 2 4" xfId="971"/>
    <cellStyle name="差_汇总_1 3 2" xfId="972"/>
    <cellStyle name="好_5 2017年省对市（州）税收返还和转移支付预算分地区情况表（全国重点寺观教堂维修经费业生中央财政补助资金）(1)" xfId="973"/>
    <cellStyle name="注释 2 3" xfId="974"/>
    <cellStyle name="好_7 2017年省对市（州）税收返还和转移支付预算分地区情况表（省级旅游发展资金）(1)_四川省2019年财政预算（草案）（样表，稿二）" xfId="975"/>
    <cellStyle name="常规 6 2 3" xfId="976"/>
    <cellStyle name="标题 4 2 2" xfId="977"/>
    <cellStyle name="差_博物馆纪念馆逐步免费开放补助资金" xfId="978"/>
    <cellStyle name="千位分隔 3 2" xfId="979"/>
    <cellStyle name="差_汇总 3_四川省2017年省对市（州）税收返还和转移支付分地区预算（草案）--社保处" xfId="980"/>
    <cellStyle name="标题 4 2 2 2" xfId="981"/>
    <cellStyle name="千位分隔 3 2 2" xfId="982"/>
    <cellStyle name="常规 39 4" xfId="983"/>
    <cellStyle name="好_Sheet7_四川省2019年财政预算（草案）（样表，稿二）" xfId="984"/>
    <cellStyle name="好_Sheet19_四川省2019年财政预算（草案）（样表，稿二）" xfId="985"/>
    <cellStyle name="常规 27_2016年四川省省级一般公共预算支出执行情况表" xfId="986"/>
    <cellStyle name="Heading 4 2" xfId="987"/>
    <cellStyle name="好_省级文物保护专项资金" xfId="988"/>
    <cellStyle name="好_2015财金互动汇总（加人行、补成都） 2 3" xfId="989"/>
    <cellStyle name="差_汇总 2_四川省2017年省对市（州）税收返还和转移支付分地区预算（草案）--社保处" xfId="990"/>
    <cellStyle name="常规 48 2" xfId="991"/>
    <cellStyle name="差_四川省2017年省对市（州）税收返还和转移支付分地区预算（草案）--债务金融处_四川省2019年财政预算（草案）（样表，稿二）" xfId="992"/>
    <cellStyle name="好_7-普惠金融政府和社会资本合作以奖代补资金_四川省2018年财政预算执行情况(样表，稿二）" xfId="993"/>
    <cellStyle name="常规_2001年预算：预算收入及财力（12月21日上午定案表）" xfId="994"/>
    <cellStyle name="40% - 强调文字颜色 5 2" xfId="995"/>
    <cellStyle name="好 2 3" xfId="996"/>
    <cellStyle name="好_2015直接融资汇总表 2" xfId="997"/>
    <cellStyle name="好_123" xfId="998"/>
    <cellStyle name="常规 3 4 2" xfId="999"/>
    <cellStyle name="千位分隔 2 5" xfId="1000"/>
    <cellStyle name="常规 16" xfId="1001"/>
    <cellStyle name="常规 21" xfId="1002"/>
    <cellStyle name="好_13 2017年省对市（州）税收返还和转移支付预算分地区情况表（审计能力提升专项经费）(1)_四川省2018年财政预算执行情况(样表，稿二）" xfId="1003"/>
    <cellStyle name="好_公共文化服务体系建设_四川省2019年财政预算（草案）（样表，稿二）" xfId="1004"/>
    <cellStyle name="常规_国有资本经营预算表样 2 2 2 2" xfId="1005"/>
    <cellStyle name="检查单元格 2 2 2" xfId="1006"/>
    <cellStyle name="好_汇总 2_2017年省对市(州)税收返还和转移支付预算" xfId="1007"/>
    <cellStyle name="常规 22 2 3" xfId="1008"/>
    <cellStyle name="好_28 基层干训机构建设补助专项资金" xfId="1009"/>
    <cellStyle name="好_汇总 3_2017年省对市(州)税收返还和转移支付预算" xfId="1010"/>
    <cellStyle name="常规 8 2 2" xfId="1011"/>
    <cellStyle name="常规 10 2 3" xfId="1012"/>
    <cellStyle name="差_汇总_四川省2018年财政预算执行情况(样表，稿二）" xfId="1013"/>
    <cellStyle name="好_%84表2：2016-2018年省级部门三年滚动规划报表" xfId="1014"/>
    <cellStyle name="差_2-52_四川省2017年省对市（州）税收返还和转移支付分地区预算（草案）--社保处" xfId="1015"/>
    <cellStyle name="好_26 地方纪检监察机关办案补助专项资金" xfId="1016"/>
    <cellStyle name="常规 34 2" xfId="1017"/>
    <cellStyle name="常规 29 2" xfId="1018"/>
    <cellStyle name="好_2-62_四川省2018年财政预算执行情况(样表，稿二）" xfId="1019"/>
    <cellStyle name="标题 2 2 3" xfId="1020"/>
    <cellStyle name="差_Sheet27_四川省2018年财政预算执行情况(样表，稿二）" xfId="1021"/>
    <cellStyle name="差_Sheet32_四川省2018年财政预算执行情况(样表，稿二）" xfId="1022"/>
    <cellStyle name="差_2 政法转移支付_四川省2018年财政预算执行情况(样表，稿二）" xfId="1023"/>
    <cellStyle name="60% - 强调文字颜色 4 2 2 3" xfId="1024"/>
    <cellStyle name="20% - 强调文字颜色 3 2 2" xfId="1025"/>
    <cellStyle name="Heading 2 2" xfId="1026"/>
    <cellStyle name="强调文字颜色 4 2 2 3" xfId="1027"/>
    <cellStyle name="好_8 2017年省对市（州）税收返还和转移支付预算分地区情况表（民族事业发展资金）(1)_四川省2019年财政预算（草案）（样表，稿二）" xfId="1028"/>
    <cellStyle name="常规_2014年全省及省级财政收支执行及2015年预算草案表（20150123，自用稿） 2 2 2" xfId="1029"/>
    <cellStyle name="差_汇总_2017年省对市(州)税收返还和转移支付预算" xfId="1030"/>
    <cellStyle name="40% - Accent6 2" xfId="1031"/>
    <cellStyle name="好_“三区”文化人才专项资金_四川省2018年财政预算执行情况(样表，稿二）" xfId="1032"/>
    <cellStyle name="好_促进扩大信贷增量 2_2017年省对市(州)税收返还和转移支付预算" xfId="1033"/>
    <cellStyle name="差_Sheet7_四川省2019年财政预算（草案）（样表，稿二）" xfId="1034"/>
    <cellStyle name="常规 20 2 2 2" xfId="1035"/>
    <cellStyle name="20% - 强调文字颜色 6 2 3" xfId="1036"/>
    <cellStyle name="差_6-扶持民办教育专项_四川省2018年财政预算执行情况(样表，稿二）" xfId="1037"/>
    <cellStyle name="差_地方纪检监察机关办案补助专项资金_四川省2018年财政预算执行情况(样表，稿二）" xfId="1038"/>
    <cellStyle name="差_2-45_四川省2019年财政预算（草案）（样表，稿二）" xfId="1039"/>
    <cellStyle name="差_2-50_四川省2019年财政预算（草案）（样表，稿二）" xfId="1040"/>
    <cellStyle name="常规_2019年执行表" xfId="1041"/>
    <cellStyle name="差_15-省级防震减灾分情况" xfId="1042"/>
    <cellStyle name="常规 11 2 3" xfId="1043"/>
    <cellStyle name="差_汇总_1 2 2_2017年省对市(州)税收返还和转移支付预算 2" xfId="1044"/>
    <cellStyle name="常规 47 4 3" xfId="1045"/>
    <cellStyle name="常规 6 3_123" xfId="1046"/>
    <cellStyle name="好_少数民族文化事业发展专项资金" xfId="1047"/>
    <cellStyle name="常规 26 2 2 2" xfId="1048"/>
    <cellStyle name="40% - 强调文字颜色 3 2 2" xfId="1049"/>
    <cellStyle name="常规 10 4 3 5 2" xfId="1050"/>
    <cellStyle name="20% - 强调文字颜色 5 2 2_2017年省对市(州)税收返还和转移支付预算" xfId="1051"/>
    <cellStyle name="差_4-11" xfId="1052"/>
    <cellStyle name="Accent6" xfId="1053"/>
    <cellStyle name="差_汇总 4_四川省2019年财政预算（草案）（样表，稿二）" xfId="1054"/>
    <cellStyle name="Accent4 2" xfId="1055"/>
    <cellStyle name="注释 2 2 3" xfId="1056"/>
    <cellStyle name="常规 2_%84表2：2016-2018年省级部门三年滚动规划报表" xfId="1057"/>
    <cellStyle name="差_美术馆公共图书馆文化馆（站）免费开放专项资金_四川省2019年财政预算（草案）（样表，稿二）" xfId="1058"/>
    <cellStyle name="好_7 2017年省对市（州）税收返还和转移支付预算分地区情况表（省级旅游发展资金）(1)" xfId="1059"/>
    <cellStyle name="好_2017年省对市（州）税收返还和转移支付预算分地区情况表（华侨事务补助）(1)_四川省2018年财政预算执行情况(样表，稿二）" xfId="1060"/>
    <cellStyle name="好_其他工程费用计费_四川省2019年财政预算（草案）（样表，稿二）" xfId="1061"/>
    <cellStyle name="好_%84表2：2016-2018年省级部门三年滚动规划报表_支出" xfId="1062"/>
    <cellStyle name="好_汇总 3_四川省2019年财政预算（草案）（样表，稿二）" xfId="1063"/>
    <cellStyle name="警告文本 2 4" xfId="1064"/>
    <cellStyle name="常规_2015年全省及省级财政收支执行及2016年预算草案表（20160120）企业处修改" xfId="1065"/>
    <cellStyle name="差_2-45" xfId="1066"/>
    <cellStyle name="差_2-50" xfId="1067"/>
    <cellStyle name="样式 1 2" xfId="1068"/>
    <cellStyle name="差_6_四川省2019年财政预算（草案）（样表，稿二）" xfId="1069"/>
    <cellStyle name="60% - 强调文字颜色 6 2_四川省2017年省对市（州）税收返还和转移支付分地区预算（草案）--社保处" xfId="1070"/>
    <cellStyle name="60% - Accent5" xfId="1071"/>
    <cellStyle name="强调文字颜色 4 2" xfId="1072"/>
    <cellStyle name="差_2015财金互动汇总（加人行、补成都） 2" xfId="1073"/>
    <cellStyle name="常规 11 2 4" xfId="1074"/>
    <cellStyle name="常规_200704(第一稿）" xfId="1075"/>
    <cellStyle name="好_3 2017年省对市（州）税收返还和转移支付预算分地区情况表（到村任职）_四川省2019年财政预算（草案）（样表，稿二）" xfId="1076"/>
    <cellStyle name="常规 3 3 3" xfId="1077"/>
    <cellStyle name="常规 35_2020支出预算表(以此为准)2" xfId="1078"/>
    <cellStyle name="好_4-14_四川省2019年财政预算（草案）（样表，稿二）" xfId="1079"/>
    <cellStyle name="常规 10 4 3 3 2" xfId="1080"/>
    <cellStyle name="好_2-义务教育经费保障机制改革_四川省2018年财政预算执行情况(样表，稿二）" xfId="1081"/>
    <cellStyle name="常规 25 3 2" xfId="1082"/>
    <cellStyle name="好_四川省2018年财政预算执行情况(样表，稿二）" xfId="1083"/>
    <cellStyle name="差_2" xfId="1084"/>
    <cellStyle name="好_2_四川省2019年财政预算（草案）（样表，稿二）" xfId="1085"/>
    <cellStyle name="Total 2" xfId="1086"/>
    <cellStyle name="常规 10 2 2 2" xfId="1087"/>
    <cellStyle name="差_2-52" xfId="1088"/>
    <cellStyle name="差_体育场馆免费低收费开放补助资金_四川省2019年财政预算（草案）（样表，稿二）" xfId="1089"/>
    <cellStyle name="常规 48 2 3" xfId="1090"/>
    <cellStyle name="好_汇总 2 2_2017年省对市(州)税收返还和转移支付预算" xfId="1091"/>
    <cellStyle name="常规 10_123" xfId="1092"/>
    <cellStyle name="标题 2 2 2 3" xfId="1093"/>
    <cellStyle name="常规 37 2" xfId="1094"/>
    <cellStyle name="好_体育场馆免费低收费开放补助资金" xfId="1095"/>
    <cellStyle name="差_汇总 2" xfId="1096"/>
    <cellStyle name="差_Sheet22_四川省2018年财政预算执行情况(样表，稿二）" xfId="1097"/>
    <cellStyle name="好_2-52_四川省2018年财政预算执行情况(样表，稿二）" xfId="1098"/>
    <cellStyle name="20% - 强调文字颜色 5 2_四川省2017年省对市（州）税收返还和转移支付分地区预算（草案）--社保处" xfId="1099"/>
    <cellStyle name="Calculation" xfId="1100"/>
    <cellStyle name="好_汇总_2017年省对市(州)税收返还和转移支付预算" xfId="1101"/>
    <cellStyle name="常规 27 3" xfId="1102"/>
    <cellStyle name="常规 32 3" xfId="1103"/>
    <cellStyle name="差_汇总_2 2" xfId="1104"/>
    <cellStyle name="常规 10 2 2" xfId="1105"/>
    <cellStyle name="链接单元格 2 2_2017年省对市(州)税收返还和转移支付预算" xfId="1106"/>
    <cellStyle name="好_2017年省对市（州）税收返还和转移支付预算分地区情况表（华侨事务补助）(1)_四川省2019年财政预算（草案）（样表，稿二）" xfId="1107"/>
    <cellStyle name="千位分隔 3 4" xfId="1108"/>
    <cellStyle name="标题 5 3" xfId="1109"/>
    <cellStyle name="差_汇总_2_四川省2019年财政预算（草案）（样表，稿二）" xfId="1110"/>
    <cellStyle name="强调文字颜色 1 2 2 3" xfId="1111"/>
    <cellStyle name="好_4-22_四川省2019年财政预算（草案）（样表，稿二）" xfId="1112"/>
    <cellStyle name="差_28 基层干训机构建设补助专项资金_四川省2018年财政预算执行情况(样表，稿二）" xfId="1113"/>
    <cellStyle name="常规 25 3" xfId="1114"/>
    <cellStyle name="常规 30 3" xfId="1115"/>
    <cellStyle name="常规 6 3 3" xfId="1116"/>
    <cellStyle name="差_4-9" xfId="1117"/>
    <cellStyle name="好_汇总 3_2017年省对市(州)税收返还和转移支付预算_四川省2019年财政预算（草案）（样表，稿二）" xfId="1118"/>
    <cellStyle name="好_28 基层干训机构建设补助专项资金_四川省2019年财政预算（草案）（样表，稿二）" xfId="1119"/>
    <cellStyle name="差_汇总_1 2" xfId="1120"/>
    <cellStyle name="差_2-财金互动" xfId="1121"/>
    <cellStyle name="好_24 维稳经费_四川省2019年财政预算（草案）（样表，稿二）" xfId="1122"/>
    <cellStyle name="好_Sheet14" xfId="1123"/>
    <cellStyle name="差_3-义务教育均衡发展专项" xfId="1124"/>
    <cellStyle name="常规 2 3 5 2" xfId="1125"/>
    <cellStyle name="好_其他工程费用计费_四川省2018年财政预算执行情况(样表，稿二）" xfId="1126"/>
    <cellStyle name="好_促进扩大信贷增量 2_四川省2017年省对市（州）税收返还和转移支付分地区预算（草案）--社保处" xfId="1127"/>
    <cellStyle name="检查单元格 2 3" xfId="1128"/>
    <cellStyle name="常规_国有资本经营预算表样 2 2 3" xfId="1129"/>
    <cellStyle name="警告文本 2 3 2" xfId="1130"/>
    <cellStyle name="好_4-30_四川省2018年财政预算执行情况(样表，稿二）" xfId="1131"/>
    <cellStyle name="常规_Sheet1_3" xfId="1132"/>
    <cellStyle name="常规_国资决算以及执行情况0712 2 2 3" xfId="1133"/>
    <cellStyle name="输出 2" xfId="1134"/>
    <cellStyle name="差_2-60_四川省2018年财政预算执行情况(样表，稿二）" xfId="1135"/>
    <cellStyle name="差_2-55_四川省2018年财政预算执行情况(样表，稿二）" xfId="1136"/>
    <cellStyle name="好_2015财金互动汇总（加人行、补成都） 2 2_2017年省对市(州)税收返还和转移支付预算" xfId="1137"/>
    <cellStyle name="20% - Accent2 2" xfId="1138"/>
    <cellStyle name="20% - 强调文字颜色 2 3" xfId="1139"/>
    <cellStyle name="常规 2 3 2 4" xfId="1140"/>
    <cellStyle name="40% - 强调文字颜色 2 2" xfId="1141"/>
    <cellStyle name="差_4-23_四川省2019年财政预算（草案）（样表，稿二）" xfId="1142"/>
    <cellStyle name="差_四川省2017年省对市（州）税收返还和转移支付分地区预算（草案）--行政政法处_四川省2019年财政预算（草案）（样表，稿二）" xfId="1143"/>
    <cellStyle name="标题 3 2 2" xfId="1144"/>
    <cellStyle name="差_汇总_1 2_2017年省对市(州)税收返还和转移支付预算" xfId="1145"/>
    <cellStyle name="好_24 维稳经费" xfId="1146"/>
    <cellStyle name="40% - Accent3 2" xfId="1147"/>
    <cellStyle name="好_汇总_四川省2018年财政预算执行情况(样表，稿二）" xfId="1148"/>
    <cellStyle name="差_Sheet32" xfId="1149"/>
    <cellStyle name="差_Sheet27" xfId="1150"/>
    <cellStyle name="好_2-62" xfId="1151"/>
    <cellStyle name="常规 25 2 2" xfId="1152"/>
    <cellStyle name="常规 30 2 2" xfId="1153"/>
    <cellStyle name="输出 2 2 2 2" xfId="1154"/>
    <cellStyle name="0,0&#13;&#10;NA&#13;&#10;_2017年省对市(州)税收返还和转移支付预算" xfId="1155"/>
    <cellStyle name="差_2-58_四川省2019年财政预算（草案）（样表，稿二）" xfId="1156"/>
    <cellStyle name="好_4-24_四川省2019年财政预算（草案）（样表，稿二）" xfId="1157"/>
    <cellStyle name="计算 2 3" xfId="1158"/>
    <cellStyle name="强调文字颜色 2 2" xfId="1159"/>
    <cellStyle name="常规 10 2 2 4" xfId="1160"/>
    <cellStyle name="常规 22 2 2" xfId="1161"/>
    <cellStyle name="常规 17 2 2" xfId="1162"/>
    <cellStyle name="好 2_四川省2017年省对市（州）税收返还和转移支付分地区预算（草案）--社保处" xfId="1163"/>
    <cellStyle name="差_少数民族文化事业发展专项资金_四川省2019年财政预算（草案）（样表，稿二）" xfId="1164"/>
    <cellStyle name="差_4-农村义教“营养改善计划”_四川省2019年财政预算（草案）（样表，稿二）" xfId="1165"/>
    <cellStyle name="Linked Cell" xfId="1166"/>
    <cellStyle name="检查单元格 2" xfId="1167"/>
    <cellStyle name="常规_国有资本经营预算表样 2 2" xfId="1168"/>
    <cellStyle name="汇总 2 3" xfId="1169"/>
    <cellStyle name="常规 10 3_123" xfId="1170"/>
    <cellStyle name="常规 28 2 2 3" xfId="1171"/>
    <cellStyle name="常规 31 2 2" xfId="1172"/>
    <cellStyle name="常规 26 2 2" xfId="1173"/>
    <cellStyle name="40% - 强调文字颜色 3 2" xfId="1174"/>
    <cellStyle name="常规 3 3 4" xfId="1175"/>
    <cellStyle name="Title" xfId="1176"/>
    <cellStyle name="常规 18_四川省2018年财政预算执行情况(样表，稿二）" xfId="1177"/>
    <cellStyle name="40% - 强调文字颜色 1 2 2_2017年省对市(州)税收返还和转移支付预算" xfId="1178"/>
    <cellStyle name="差_汇总_2" xfId="1179"/>
    <cellStyle name="常规 21 2 3 2 2" xfId="1180"/>
    <cellStyle name="差_19 征兵经费_四川省2018年财政预算执行情况(样表，稿二）" xfId="1181"/>
    <cellStyle name="常规 10 2 2 3 2" xfId="1182"/>
    <cellStyle name="百分比 2" xfId="1183"/>
    <cellStyle name="差_4-5_四川省2019年财政预算（草案）（样表，稿二）" xfId="1184"/>
    <cellStyle name="差_2015财金互动汇总（加人行、补成都） 2 2" xfId="1185"/>
    <cellStyle name="链接单元格 2_四川省2018年财政预算执行情况(样表，稿二）" xfId="1186"/>
    <cellStyle name="差_2-义务教育经费保障机制改革_四川省2018年财政预算执行情况(样表，稿二）" xfId="1187"/>
    <cellStyle name="常规 48 3 2" xfId="1188"/>
    <cellStyle name="差_2015直接融资汇总表 2 2" xfId="1189"/>
    <cellStyle name="差_26 地方纪检监察机关办案补助专项资金_四川省2018年财政预算执行情况(样表，稿二）" xfId="1190"/>
    <cellStyle name="好_科技口6-30-35" xfId="1191"/>
    <cellStyle name="强调文字颜色 6 2 2" xfId="1192"/>
    <cellStyle name="差_19 征兵经费" xfId="1193"/>
    <cellStyle name="好_1 2017年省对市（州）税收返还和转移支付预算分地区情况表（华侨事务补助）(1)_四川省2019年财政预算（草案）（样表，稿二）" xfId="1194"/>
    <cellStyle name="差_Sheet33" xfId="1195"/>
    <cellStyle name="好_2-58" xfId="1196"/>
    <cellStyle name="差_汇总_2 3_2017年省对市(州)税收返还和转移支付预算_四川省2018年财政预算执行情况(样表，稿二）" xfId="1197"/>
    <cellStyle name="40% - 强调文字颜色 2 3" xfId="1198"/>
    <cellStyle name="常规 16_四川省2018年财政预算执行情况(样表，稿二）" xfId="1199"/>
    <cellStyle name="差_国家文物保护专项资金" xfId="1200"/>
    <cellStyle name="好_国家级非物质文化遗产保护专项资金" xfId="1201"/>
    <cellStyle name="好_2-58_四川省2019年财政预算（草案）（样表，稿二）" xfId="1202"/>
    <cellStyle name="差_Sheet33_四川省2019年财政预算（草案）（样表，稿二）" xfId="1203"/>
    <cellStyle name="60% - 强调文字颜色 3 2 3" xfId="1204"/>
    <cellStyle name="好_Sheet19_四川省2018年财政预算执行情况(样表，稿二）" xfId="1205"/>
    <cellStyle name="链接单元格 2 2 3" xfId="1206"/>
    <cellStyle name="差_1-学前教育发展专项资金" xfId="1207"/>
    <cellStyle name="差_2-67" xfId="1208"/>
    <cellStyle name="好_1-12" xfId="1209"/>
    <cellStyle name="差_4-31_四川省2018年财政预算执行情况(样表，稿二）" xfId="1210"/>
    <cellStyle name="好_2015财金互动汇总（加人行、补成都）_2017年省对市(州)税收返还和转移支付预算" xfId="1211"/>
    <cellStyle name="常规 4_123" xfId="1212"/>
    <cellStyle name="常规 4 3 2" xfId="1213"/>
    <cellStyle name="差_促进扩大信贷增量 3_2017年省对市(州)税收返还和转移支付预算_四川省2019年财政预算（草案）（样表，稿二）" xfId="1214"/>
    <cellStyle name="常规 5 4" xfId="1215"/>
    <cellStyle name="好_4-8" xfId="1216"/>
    <cellStyle name="好_促进扩大信贷增量 2 2_四川省2019年财政预算（草案）（样表，稿二）" xfId="1217"/>
    <cellStyle name="好_美术馆公共图书馆文化馆（站）免费开放专项资金" xfId="1218"/>
    <cellStyle name="差_汇总 2_四川省2018年财政预算执行情况(样表，稿二）" xfId="1219"/>
    <cellStyle name="好_债券贴息计算器" xfId="1220"/>
    <cellStyle name="常规_Sheet1" xfId="1221"/>
    <cellStyle name="输出 2 2 3" xfId="1222"/>
    <cellStyle name="常规 18 2" xfId="1223"/>
    <cellStyle name="常规 23 2" xfId="1224"/>
    <cellStyle name="好_1-学前教育发展专项资金_四川省2018年财政预算执行情况(样表，稿二）" xfId="1225"/>
    <cellStyle name="常规 37 2 2" xfId="1226"/>
    <cellStyle name="差_汇总_2 2 2_2017年省对市(州)税收返还和转移支付预算_四川省2019年财政预算（草案）（样表，稿二）" xfId="1227"/>
    <cellStyle name="40% - 强调文字颜色 3 2 3" xfId="1228"/>
    <cellStyle name="好_促进扩大信贷增量 4_四川省2018年财政预算执行情况(样表，稿二）" xfId="1229"/>
    <cellStyle name="好_6-省级财政政府与社会资本合作项目综合补助资金_四川省2018年财政预算执行情况(样表，稿二）" xfId="1230"/>
    <cellStyle name="40% - 强调文字颜色 4 2 2 2" xfId="1231"/>
    <cellStyle name="好_2-62_四川省2017年省对市（州）税收返还和转移支付分地区预算（草案）--社保处" xfId="1232"/>
    <cellStyle name="差_Sheet32_四川省2017年省对市（州）税收返还和转移支付分地区预算（草案）--社保处" xfId="1233"/>
    <cellStyle name="差_Sheet27_四川省2017年省对市（州）税收返还和转移支付分地区预算（草案）--社保处" xfId="1234"/>
    <cellStyle name="Note 2" xfId="1235"/>
    <cellStyle name="好_债券贴息计算器_四川省2019年财政预算（草案）（样表，稿二）" xfId="1236"/>
    <cellStyle name="注释 2" xfId="1237"/>
    <cellStyle name="常规 48 3" xfId="1238"/>
    <cellStyle name="差_2015直接融资汇总表 2" xfId="1239"/>
    <cellStyle name="差 2 2 3" xfId="1240"/>
    <cellStyle name="40% - Accent4" xfId="1241"/>
    <cellStyle name="千位分隔 2 2 2 4" xfId="1242"/>
    <cellStyle name="强调文字颜色 6 2 2_2017年省对市(州)税收返还和转移支付预算" xfId="1243"/>
    <cellStyle name="差_省级科技计划项目专项资金_四川省2018年财政预算执行情况(样表，稿二）" xfId="1244"/>
    <cellStyle name="常规 10 4_四川省2018年财政预算执行情况(样表，稿二）" xfId="1245"/>
    <cellStyle name="好_促进扩大信贷增量_四川省2019年财政预算（草案）（样表，稿二）" xfId="1246"/>
    <cellStyle name="常规 3 5" xfId="1247"/>
    <cellStyle name="常规 3 2 2_2017年省对市(州)税收返还和转移支付预算" xfId="1248"/>
    <cellStyle name="差_Sheet18_四川省2018年财政预算执行情况(样表，稿二）" xfId="1249"/>
    <cellStyle name="60% - 强调文字颜色 2 2 2 3" xfId="1250"/>
    <cellStyle name="差_2 政法转移支付" xfId="1251"/>
    <cellStyle name="0,0&#13;&#10;NA&#13;&#10; 2" xfId="1252"/>
    <cellStyle name="好_Sheet27_四川省2019年财政预算（草案）（样表，稿二）" xfId="1253"/>
    <cellStyle name="好_Sheet32_四川省2019年财政预算（草案）（样表，稿二）" xfId="1254"/>
    <cellStyle name="输入 2_四川省2017年省对市（州）税收返还和转移支付分地区预算（草案）--社保处" xfId="1255"/>
    <cellStyle name="差_汇总_1 2 4" xfId="1256"/>
    <cellStyle name="好_Sheet16_四川省2017年省对市（州）税收返还和转移支付分地区预算（草案）--社保处" xfId="1257"/>
    <cellStyle name="好_6_四川省2018年财政预算执行情况(样表，稿二）" xfId="1258"/>
    <cellStyle name="好_23 铁路护路专项经费_四川省2019年财政预算（草案）（样表，稿二）" xfId="1259"/>
    <cellStyle name="常规 11 2 3 2" xfId="1260"/>
    <cellStyle name="常规 2 2 4 2" xfId="1261"/>
    <cellStyle name="常规_社保基金预算报人大建议表样 2 2 2" xfId="1262"/>
    <cellStyle name="千位分隔 2 3 4" xfId="1263"/>
    <cellStyle name="好_21 禁毒补助经费_四川省2019年财政预算（草案）（样表，稿二）" xfId="1264"/>
    <cellStyle name="Output 2" xfId="1265"/>
    <cellStyle name="差_4-24_四川省2019年财政预算（草案）（样表，稿二）" xfId="1266"/>
    <cellStyle name="好_Sheet20_四川省2018年财政预算执行情况(样表，稿二）" xfId="1267"/>
    <cellStyle name="好_Sheet15_四川省2018年财政预算执行情况(样表，稿二）" xfId="1268"/>
    <cellStyle name="强调文字颜色 2 3" xfId="1269"/>
    <cellStyle name="差_2-60" xfId="1270"/>
    <cellStyle name="差_2-55" xfId="1271"/>
    <cellStyle name="差_2-65_四川省2019年财政预算（草案）（样表，稿二）" xfId="1272"/>
    <cellStyle name="40% - 强调文字颜色 3 2 2 3" xfId="1273"/>
    <cellStyle name="好_省级科技计划项目专项资金_四川省2019年财政预算（草案）（样表，稿二）" xfId="1274"/>
    <cellStyle name="常规 47 2 2 2 2" xfId="1275"/>
    <cellStyle name="差_2016年四川省省级一般公共预算支出执行情况表_四川省2018年财政预算执行情况(样表，稿二）" xfId="1276"/>
    <cellStyle name="好_Sheet22_四川省2018年财政预算执行情况(样表，稿二）" xfId="1277"/>
    <cellStyle name="差_省级文物保护专项资金_四川省2019年财政预算（草案）（样表，稿二）" xfId="1278"/>
    <cellStyle name="差_汇总_1" xfId="1279"/>
    <cellStyle name="好_123_四川省2018年财政预算执行情况(样表，稿二）" xfId="1280"/>
    <cellStyle name="20% - 强调文字颜色 6 2 2_2017年省对市(州)税收返还和转移支付预算" xfId="1281"/>
    <cellStyle name="20% - 强调文字颜色 5 2 3" xfId="1282"/>
    <cellStyle name="好_5-中央财政统借统还外债项目资金" xfId="1283"/>
    <cellStyle name="60% - 强调文字颜色 6 2" xfId="1284"/>
    <cellStyle name="差_18 2017年省对市（州）税收返还和转移支付预算分地区情况表（全省法院系统业务经费）(1)_四川省2018年财政预算执行情况(样表，稿二）" xfId="1285"/>
    <cellStyle name="好_4-20" xfId="1286"/>
    <cellStyle name="好_4-15" xfId="1287"/>
    <cellStyle name="常规 2 2 3" xfId="1288"/>
    <cellStyle name="60% - 强调文字颜色 5 2 2_2017年省对市(州)税收返还和转移支付预算" xfId="1289"/>
    <cellStyle name="差_2-46_四川省2019年财政预算（草案）（样表，稿二）" xfId="1290"/>
    <cellStyle name="60% - Accent6" xfId="1291"/>
    <cellStyle name="强调文字颜色 4 3" xfId="1292"/>
    <cellStyle name="常规 9 2 2" xfId="1293"/>
    <cellStyle name="40% - 强调文字颜色 2 2 2 3" xfId="1294"/>
    <cellStyle name="60% - 强调文字颜色 5 2" xfId="1295"/>
    <cellStyle name="好_Sheet14_四川省2018年财政预算执行情况(样表，稿二）" xfId="1296"/>
    <cellStyle name="千位分隔 2 2 2 2" xfId="1297"/>
    <cellStyle name="常规 4 2" xfId="1298"/>
    <cellStyle name="差_促进扩大信贷增量_2017年省对市(州)税收返还和转移支付预算" xfId="1299"/>
    <cellStyle name="好_21 禁毒补助经费" xfId="1300"/>
    <cellStyle name="40% - 强调文字颜色 2 2_四川省2017年省对市（州）税收返还和转移支付分地区预算（草案）--社保处" xfId="1301"/>
    <cellStyle name="警告文本 2 3" xfId="1302"/>
    <cellStyle name="好_汇总 2 2_四川省2017年省对市（州）税收返还和转移支付分地区预算（草案）--社保处" xfId="1303"/>
    <cellStyle name="好_汇总_2017年省对市(州)税收返还和转移支付预算_四川省2019年财政预算（草案）（样表，稿二）" xfId="1304"/>
    <cellStyle name="好_2-45" xfId="1305"/>
    <cellStyle name="好_2-50" xfId="1306"/>
    <cellStyle name="差_Sheet15" xfId="1307"/>
    <cellStyle name="差_Sheet20" xfId="1308"/>
    <cellStyle name="差_汇总 2 2_2017年省对市(州)税收返还和转移支付预算_四川省2019年财政预算（草案）（样表，稿二）" xfId="1309"/>
    <cellStyle name="千位分隔 2 4" xfId="1310"/>
    <cellStyle name="差_地方纪检监察机关办案补助专项资金" xfId="1311"/>
    <cellStyle name="常规 2 2" xfId="1312"/>
    <cellStyle name="差_2015财金互动汇总（加人行、补成都）" xfId="1313"/>
    <cellStyle name="好_2-46_四川省2017年省对市（州）税收返还和转移支付分地区预算（草案）--社保处" xfId="1314"/>
    <cellStyle name="差_Sheet16_四川省2017年省对市（州）税收返还和转移支付分地区预算（草案）--社保处" xfId="1315"/>
    <cellStyle name="差_体育场馆免费低收费开放补助资金" xfId="1316"/>
    <cellStyle name="好_4-22_四川省2018年财政预算执行情况(样表，稿二）" xfId="1317"/>
    <cellStyle name="常规_2014年全省及省级财政收支执行及2015年预算草案表（20150123，自用稿）" xfId="1318"/>
    <cellStyle name="差_汇总_2_四川省2018年财政预算执行情况(样表，稿二）" xfId="1319"/>
    <cellStyle name="强调文字颜色 6 3" xfId="1320"/>
    <cellStyle name="好_2-65_四川省2019年财政预算（草案）（样表，稿二）" xfId="1321"/>
    <cellStyle name="差_省级体育专项资金" xfId="1322"/>
    <cellStyle name="60% - Accent1" xfId="1323"/>
    <cellStyle name="千位分隔 2 2 4" xfId="1324"/>
    <cellStyle name="常规 28 3" xfId="1325"/>
    <cellStyle name="常规_(陈诚修改稿)2006年全省及省级财政决算及07年预算执行情况表(A4 留底自用) 2 2 2 2" xfId="1326"/>
    <cellStyle name="差_汇总" xfId="1327"/>
    <cellStyle name="常规 35_四川省2018年财政预算执行情况(样表，稿二）" xfId="1328"/>
    <cellStyle name="Calculation 2" xfId="1329"/>
    <cellStyle name="好_省级体育专项资金_四川省2019年财政预算（草案）（样表，稿二）" xfId="1330"/>
    <cellStyle name="标题 3 2 2 2" xfId="1331"/>
    <cellStyle name="差_汇总_1 2_2017年省对市(州)税收返还和转移支付预算 2" xfId="1332"/>
    <cellStyle name="常规 4 4" xfId="1333"/>
    <cellStyle name="常规 4 2 2" xfId="1334"/>
    <cellStyle name="好_地方纪检监察机关办案补助专项资金_四川省2018年财政预算执行情况(样表，稿二）" xfId="1335"/>
    <cellStyle name="好_促进扩大信贷增量 2_2017年省对市(州)税收返还和转移支付预算_四川省2018年财政预算执行情况(样表，稿二）" xfId="1336"/>
    <cellStyle name="差_Sheet18_四川省2017年省对市（州）税收返还和转移支付分地区预算（草案）--社保处" xfId="1337"/>
    <cellStyle name="40% - 强调文字颜色 5 2 2 2" xfId="1338"/>
    <cellStyle name="常规 28 2 2 4" xfId="1339"/>
    <cellStyle name="差_Sheet7_四川省2018年财政预算执行情况(样表，稿二）" xfId="1340"/>
    <cellStyle name="差_促进扩大信贷增量 2 2" xfId="1341"/>
    <cellStyle name="差_6_四川省2018年财政预算执行情况(样表，稿二）" xfId="1342"/>
    <cellStyle name="差_2015财金互动汇总（加人行、补成都） 3_2017年省对市(州)税收返还和转移支付预算" xfId="1343"/>
    <cellStyle name="常规 21 4" xfId="1344"/>
    <cellStyle name="Bad" xfId="1345"/>
    <cellStyle name="60% - Accent3 2" xfId="1346"/>
    <cellStyle name="常规 2 5" xfId="1347"/>
    <cellStyle name="常规 27" xfId="1348"/>
    <cellStyle name="常规 32" xfId="1349"/>
    <cellStyle name="差_3-创业担保贷款贴息及奖补" xfId="1350"/>
    <cellStyle name="差_4-农村义教“营养改善计划”_四川省2018年财政预算执行情况(样表，稿二）" xfId="1351"/>
    <cellStyle name="常规_省级科预算草案表1.14 2" xfId="1352"/>
    <cellStyle name="常规 28 2 2" xfId="1353"/>
    <cellStyle name="适中 3" xfId="1354"/>
    <cellStyle name="百分比 2 3" xfId="1355"/>
    <cellStyle name="差_促进扩大信贷增量 2 2_四川省2017年省对市（州）税收返还和转移支付分地区预算（草案）--社保处" xfId="1356"/>
    <cellStyle name="Accent3_收入" xfId="1357"/>
    <cellStyle name="差_省级文物保护专项资金" xfId="1358"/>
    <cellStyle name="Heading 1_2016年全省及省级财政收支执行及2017年预算草案表（20161206，预审自用稿）" xfId="1359"/>
    <cellStyle name="好_促进扩大信贷增量 3_2017年省对市(州)税收返还和转移支付预算" xfId="1360"/>
    <cellStyle name="好_5 2017年省对市（州）税收返还和转移支付预算分地区情况表（全国重点寺观教堂维修经费业生中央财政补助资金）(1)_四川省2018年财政预算执行情况(样表，稿二）" xfId="1361"/>
    <cellStyle name="常规 2 6 2" xfId="1362"/>
    <cellStyle name="好_8 2017年省对市（州）税收返还和转移支付预算分地区情况表（民族事业发展资金）(1)_四川省2018年财政预算执行情况(样表，稿二）" xfId="1363"/>
    <cellStyle name="常规 10 2_2017年省对市(州)税收返还和转移支付预算" xfId="1364"/>
    <cellStyle name="好_汇总 4_四川省2019年财政预算（草案）（样表，稿二）" xfId="1365"/>
    <cellStyle name="60% - 强调文字颜色 1 2 2 2" xfId="1366"/>
    <cellStyle name="好_Sheet15_四川省2017年省对市（州）税收返还和转移支付分地区预算（草案）--社保处" xfId="1367"/>
    <cellStyle name="好_Sheet20_四川省2017年省对市（州）税收返还和转移支付分地区预算（草案）--社保处" xfId="1368"/>
    <cellStyle name="差_5 2017年省对市（州）税收返还和转移支付预算分地区情况表（全国重点寺观教堂维修经费业生中央财政补助资金）(1)_四川省2018年财政预算执行情况(样表，稿二）" xfId="1369"/>
    <cellStyle name="好_文化产业发展专项资金_四川省2018年财政预算执行情况(样表，稿二）" xfId="1370"/>
    <cellStyle name="差_2017年省对市(州)税收返还和转移支付预算_四川省2018年财政预算执行情况(样表，稿二）" xfId="1371"/>
    <cellStyle name="差_4-8_四川省2019年财政预算（草案）（样表，稿二）" xfId="1372"/>
    <cellStyle name="差_2017年省对市(州)税收返还和转移支付预算" xfId="1373"/>
    <cellStyle name="好_3 2017年省对市（州）税收返还和转移支付预算分地区情况表（到村任职）" xfId="1374"/>
    <cellStyle name="Output 3" xfId="1375"/>
    <cellStyle name="好 2" xfId="1376"/>
    <cellStyle name="好_财政预算草案相关表格（省级科编审一二三科分工）+-+副本" xfId="1377"/>
    <cellStyle name="链接单元格 2" xfId="1378"/>
    <cellStyle name="差_3 2017年省对市（州）税收返还和转移支付预算分地区情况表（到村任职）_四川省2019年财政预算（草案）（样表，稿二）" xfId="1379"/>
    <cellStyle name="60% - 强调文字颜色 6 2 2 2" xfId="1380"/>
    <cellStyle name="差_“三区”文化人才专项资金_四川省2018年财政预算执行情况(样表，稿二）" xfId="1381"/>
    <cellStyle name="好 2 2 3" xfId="1382"/>
    <cellStyle name="好_4-11_四川省2019年财政预算（草案）（样表，稿二）" xfId="1383"/>
    <cellStyle name="Accent3 2" xfId="1384"/>
    <cellStyle name="输入 2 2 3" xfId="1385"/>
    <cellStyle name="差_9 2017年省对市（州）税收返还和转移支付预算分地区情况表（全省工商行政管理专项经费）(1)" xfId="1386"/>
    <cellStyle name="Neutral 2" xfId="1387"/>
    <cellStyle name="0,0&#13;&#10;NA&#13;&#10; 4" xfId="1388"/>
    <cellStyle name="适中 2 2 3" xfId="1389"/>
    <cellStyle name="差_2015财金互动汇总（加人行、补成都） 2 3" xfId="1390"/>
    <cellStyle name="差_体育场馆免费低收费开放补助资金_四川省2018年财政预算执行情况(样表，稿二）" xfId="1391"/>
    <cellStyle name="好_汇总 2_四川省2017年省对市（州）税收返还和转移支付分地区预算（草案）--社保处" xfId="1392"/>
    <cellStyle name="差_2-59_四川省2018年财政预算执行情况(样表，稿二）" xfId="1393"/>
    <cellStyle name="常规 14_四川省2018年财政预算执行情况(样表，稿二）" xfId="1394"/>
    <cellStyle name="常规 10 4 2" xfId="1395"/>
    <cellStyle name="好_11 2017年省对市（州）税收返还和转移支付预算分地区情况表（基层行政单位救灾专项资金）(1)_四川省2019年财政预算（草案）（样表，稿二）" xfId="1396"/>
    <cellStyle name="常规 2 3 2" xfId="1397"/>
    <cellStyle name="60% - 强调文字颜色 1 2" xfId="1398"/>
    <cellStyle name="好_4-8_四川省2018年财政预算执行情况(样表，稿二）" xfId="1399"/>
    <cellStyle name="计算 3" xfId="1400"/>
    <cellStyle name="好_2015财金互动汇总（加人行、补成都） 2" xfId="1401"/>
    <cellStyle name="好_2-财金互动_四川省2018年财政预算执行情况(样表，稿二）" xfId="1402"/>
    <cellStyle name="常规_社保基金预算报人大建议表样 2" xfId="1403"/>
    <cellStyle name="好_Sheet33_四川省2017年省对市（州）税收返还和转移支付分地区预算（草案）--社保处" xfId="1404"/>
    <cellStyle name="常规 22 3" xfId="1405"/>
    <cellStyle name="常规 17 3" xfId="1406"/>
    <cellStyle name="常规 10 4 3 7 2" xfId="1407"/>
    <cellStyle name="差_6-扶持民办教育专项" xfId="1408"/>
    <cellStyle name="标题 2 2 2" xfId="1409"/>
    <cellStyle name="常规 5 2 3 2" xfId="1410"/>
    <cellStyle name="差_促进扩大信贷增量 2 2_2017年省对市(州)税收返还和转移支付预算_四川省2019年财政预算（草案）（样表，稿二）" xfId="1411"/>
    <cellStyle name="计算 2" xfId="1412"/>
    <cellStyle name="20% - 强调文字颜色 3 2 3" xfId="1413"/>
    <cellStyle name="差_3-义务教育均衡发展专项_四川省2019年财政预算（草案）（样表，稿二）" xfId="1414"/>
    <cellStyle name="常规 47 2 2 2" xfId="1415"/>
    <cellStyle name="好_2-财金互动" xfId="1416"/>
    <cellStyle name="好_Sheet25_四川省2019年财政预算（草案）（样表，稿二）" xfId="1417"/>
    <cellStyle name="常规 4 3" xfId="1418"/>
    <cellStyle name="40% - 强调文字颜色 6 2 2_2017年省对市(州)税收返还和转移支付预算" xfId="1419"/>
    <cellStyle name="好_12 2017年省对市（州）税收返还和转移支付预算分地区情况表（民族地区春节慰问经费）(1)" xfId="1420"/>
    <cellStyle name="Heading 3" xfId="1421"/>
    <cellStyle name="差_15-省级防震减灾分情况_四川省2019年财政预算（草案）（样表，稿二）" xfId="1422"/>
    <cellStyle name="差_1-12_四川省2018年财政预算执行情况(样表，稿二）" xfId="1423"/>
    <cellStyle name="差_汇总 2 2_四川省2019年财政预算（草案）（样表，稿二）" xfId="1424"/>
    <cellStyle name="常规 3 3_2017年省对市(州)税收返还和转移支付预算" xfId="1425"/>
    <cellStyle name="常规 2 5 2 2" xfId="1426"/>
    <cellStyle name="强调文字颜色 3 2 2 2" xfId="1427"/>
    <cellStyle name="常规 40" xfId="1428"/>
    <cellStyle name="常规 35" xfId="1429"/>
    <cellStyle name="百分比 6" xfId="1430"/>
    <cellStyle name="差_4-31_四川省2019年财政预算（草案）（样表，稿二）" xfId="1431"/>
    <cellStyle name="常规_附表2报王省长版_32" xfId="1432"/>
    <cellStyle name="好_美术馆公共图书馆文化馆（站）免费开放专项资金_四川省2019年财政预算（草案）（样表，稿二）" xfId="1433"/>
    <cellStyle name="好_7-普惠金融政府和社会资本合作以奖代补资金_四川省2019年财政预算（草案）（样表，稿二）" xfId="1434"/>
    <cellStyle name="差_收入" xfId="1435"/>
    <cellStyle name="差_1-政策性保险财政补助资金_四川省2019年财政预算（草案）（样表，稿二）" xfId="1436"/>
    <cellStyle name="强调文字颜色 2 2 2 3" xfId="1437"/>
    <cellStyle name="差_4-22_四川省2018年财政预算执行情况(样表，稿二）" xfId="1438"/>
    <cellStyle name="好_4-22" xfId="1439"/>
    <cellStyle name="Accent6 2" xfId="1440"/>
    <cellStyle name="常规 5 2 3" xfId="1441"/>
    <cellStyle name="标题 2 2" xfId="1442"/>
    <cellStyle name="差_汇总_2 2 2_四川省2018年财政预算执行情况(样表，稿二）" xfId="1443"/>
    <cellStyle name="常规 11 2" xfId="1444"/>
    <cellStyle name="差_4-11_四川省2018年财政预算执行情况(样表，稿二）" xfId="1445"/>
    <cellStyle name="常规_国资决算以及执行情况0712 2 2" xfId="1446"/>
    <cellStyle name="差_促进扩大信贷增量 2_2017年省对市(州)税收返还和转移支付预算_四川省2019年财政预算（草案）（样表，稿二）" xfId="1447"/>
    <cellStyle name="20% - 强调文字颜色 3 2 2 3" xfId="1448"/>
    <cellStyle name="好_1-12_四川省2017年省对市（州）税收返还和转移支付分地区预算（草案）--社保处" xfId="1449"/>
    <cellStyle name="差_2-67_四川省2017年省对市（州）税收返还和转移支付分地区预算（草案）--社保处" xfId="1450"/>
    <cellStyle name="好_2015直接融资汇总表 4" xfId="1451"/>
    <cellStyle name="常规 10 4 3 3 2 2" xfId="1452"/>
    <cellStyle name="20% - 强调文字颜色 1 2 2 3" xfId="1453"/>
    <cellStyle name="差_27 妇女儿童事业发展专项资金_四川省2019年财政预算（草案）（样表，稿二）" xfId="1454"/>
    <cellStyle name="标题 6" xfId="1455"/>
    <cellStyle name="60% - Accent6 2" xfId="1456"/>
    <cellStyle name="差_债券贴息计算器_四川省2017年省对市（州）税收返还和转移支付分地区预算（草案）--社保处" xfId="1457"/>
    <cellStyle name="差_7-中等职业教育发展专项经费" xfId="1458"/>
    <cellStyle name="20% - Accent5" xfId="1459"/>
    <cellStyle name="好_3-义务教育均衡发展专项_四川省2018年财政预算执行情况(样表，稿二）" xfId="1460"/>
    <cellStyle name="常规_2017年国有资本收益复核表0712" xfId="1461"/>
    <cellStyle name="常规 2 3 4" xfId="1462"/>
    <cellStyle name="常规 2" xfId="1463"/>
    <cellStyle name="常规 10 4 3 8" xfId="1464"/>
    <cellStyle name="汇总 2" xfId="1465"/>
    <cellStyle name="适中 2 2_2017年省对市(州)税收返还和转移支付预算" xfId="1466"/>
    <cellStyle name="差_Sheet14" xfId="1467"/>
    <cellStyle name="解释性文本 2" xfId="1468"/>
    <cellStyle name="差_4-8" xfId="1469"/>
    <cellStyle name="强调文字颜色 5 2" xfId="1470"/>
    <cellStyle name="常规 22 2 2 2" xfId="1471"/>
    <cellStyle name="检查单元格 2 2_2017年省对市(州)税收返还和转移支付预算" xfId="1472"/>
    <cellStyle name="差_省级文化发展专项资金_四川省2019年财政预算（草案）（样表，稿二）" xfId="1473"/>
    <cellStyle name="好_%84表2：2016-2018年省级部门三年滚动规划报表_收入" xfId="1474"/>
    <cellStyle name="输出 2 2_2017年省对市(州)税收返还和转移支付预算" xfId="1475"/>
    <cellStyle name="Input 2" xfId="1476"/>
    <cellStyle name="差_公共文化服务体系建设_四川省2019年财政预算（草案）（样表，稿二）" xfId="1477"/>
    <cellStyle name="60% - Accent4_收入" xfId="1478"/>
    <cellStyle name="40% - 强调文字颜色 2 2 2" xfId="1479"/>
    <cellStyle name="Accent6_收入" xfId="1480"/>
    <cellStyle name="常规 17 2" xfId="1481"/>
    <cellStyle name="常规 22 2" xfId="1482"/>
    <cellStyle name="好_Sheet32_四川省2017年省对市（州）税收返还和转移支付分地区预算（草案）--社保处" xfId="1483"/>
    <cellStyle name="好_Sheet27_四川省2017年省对市（州）税收返还和转移支付分地区预算（草案）--社保处" xfId="1484"/>
    <cellStyle name="好_4-9_四川省2019年财政预算（草案）（样表，稿二）" xfId="1485"/>
    <cellStyle name="差_19 征兵经费_四川省2019年财政预算（草案）（样表，稿二）" xfId="1486"/>
    <cellStyle name="差_12 2017年省对市（州）税收返还和转移支付预算分地区情况表（民族地区春节慰问经费）(1)" xfId="1487"/>
    <cellStyle name="差_“三区”文化人才专项资金" xfId="1488"/>
    <cellStyle name="标题 1 2 2 2" xfId="1489"/>
    <cellStyle name="差_Sheet18" xfId="1490"/>
    <cellStyle name="差_2016年四川省省级一般公共预算支出执行情况表_四川省2019年财政预算（草案）（样表，稿二）" xfId="1491"/>
    <cellStyle name="差_汇总 3" xfId="1492"/>
    <cellStyle name="常规 30_2016年四川省省级一般公共预算支出执行情况表" xfId="1493"/>
    <cellStyle name="好_Sheet22_四川省2019年财政预算（草案）（样表，稿二）" xfId="1494"/>
    <cellStyle name="好_18 2017年省对市（州）税收返还和转移支付预算分地区情况表（全省法院系统业务经费）(1)_四川省2019年财政预算（草案）（样表，稿二）" xfId="1495"/>
    <cellStyle name="常规 2 5_2017年省对市(州)税收返还和转移支付预算" xfId="1496"/>
    <cellStyle name="Heading 2_2016年全省及省级财政收支执行及2017年预算草案表（20161206，预审自用稿）" xfId="1497"/>
    <cellStyle name="差_促进扩大信贷增量 3_四川省2019年财政预算（草案）（样表，稿二）" xfId="1498"/>
    <cellStyle name="差_4-14_四川省2019年财政预算（草案）（样表，稿二）" xfId="1499"/>
    <cellStyle name="常规 10 4 3 4 2 3" xfId="1500"/>
    <cellStyle name="好_汇总 2 2_2017年省对市(州)税收返还和转移支付预算_四川省2018年财政预算执行情况(样表，稿二）" xfId="1501"/>
    <cellStyle name="好_11 2017年省对市（州）税收返还和转移支付预算分地区情况表（基层行政单位救灾专项资金）(1)_四川省2018年财政预算执行情况(样表，稿二）" xfId="1502"/>
    <cellStyle name="常规_社保基金预算报人大建议表样 2 2" xfId="1503"/>
    <cellStyle name="常规 47 3" xfId="1504"/>
    <cellStyle name="好_Sheet26_四川省2017年省对市（州）税收返还和转移支付分地区预算（草案）--社保处" xfId="1505"/>
    <cellStyle name="常规 26 2 3" xfId="1506"/>
    <cellStyle name="40% - 强调文字颜色 3 3" xfId="1507"/>
    <cellStyle name="Title 2" xfId="1508"/>
    <cellStyle name="常规 22 4 2" xfId="1509"/>
    <cellStyle name="常规 17 4 2" xfId="1510"/>
    <cellStyle name="好_促进扩大信贷增量 4_四川省2019年财政预算（草案）（样表，稿二）" xfId="1511"/>
    <cellStyle name="好_6-省级财政政府与社会资本合作项目综合补助资金_四川省2019年财政预算（草案）（样表，稿二）" xfId="1512"/>
    <cellStyle name="常规 6 2" xfId="1513"/>
    <cellStyle name="好_22 2017年省对市（州）税收返还和转移支付预算分地区情况表（交警业务经费）(1)" xfId="1514"/>
    <cellStyle name="差_%84表2：2016-2018年省级部门三年滚动规划报表_支出" xfId="1515"/>
    <cellStyle name="常规 5 3 2" xfId="1516"/>
    <cellStyle name="差_4-31" xfId="1517"/>
    <cellStyle name="标题 3 2 3" xfId="1518"/>
    <cellStyle name="Explanatory Text" xfId="1519"/>
    <cellStyle name="好_4-15_四川省2019年财政预算（草案）（样表，稿二）" xfId="1520"/>
    <cellStyle name="好_4-20_四川省2019年财政预算（草案）（样表，稿二）" xfId="1521"/>
    <cellStyle name="常规 47 4" xfId="1522"/>
    <cellStyle name="常规_(陈诚修改稿)2006年全省及省级财政决算及07年预算执行情况表(A4 留底自用) 2" xfId="1523"/>
    <cellStyle name="常规 4 2 3" xfId="1524"/>
    <cellStyle name="常规 11 2 2 2" xfId="1525"/>
    <cellStyle name="常规 2 3 3 2" xfId="1526"/>
    <cellStyle name="40% - Accent2_2016年四川省省级一般公共预算支出执行情况表" xfId="1527"/>
    <cellStyle name="常规 11 3" xfId="1528"/>
    <cellStyle name="强调文字颜色 1 2_四川省2017年省对市（州）税收返还和转移支付分地区预算（草案）--社保处" xfId="1529"/>
    <cellStyle name="Bad 2" xfId="1530"/>
    <cellStyle name="好_12 2017年省对市（州）税收返还和转移支付预算分地区情况表（民族地区春节慰问经费）(1)_四川省2019年财政预算（草案）（样表，稿二）" xfId="1531"/>
    <cellStyle name="常规 9 2_123" xfId="1532"/>
    <cellStyle name="好_汇总 2 3" xfId="1533"/>
    <cellStyle name="常规 10 4 3 4 3" xfId="1534"/>
    <cellStyle name="好_22 2017年省对市（州）税收返还和转移支付预算分地区情况表（交警业务经费）(1)_四川省2018年财政预算执行情况(样表，稿二）" xfId="1535"/>
    <cellStyle name="差_宣传文化事业发展专项资金_四川省2018年财政预算执行情况(样表，稿二）" xfId="1536"/>
    <cellStyle name="好_3-义务教育均衡发展专项_四川省2019年财政预算（草案）（样表，稿二）" xfId="1537"/>
    <cellStyle name="标题 4 2 2_2017年省对市(州)税收返还和转移支付预算" xfId="1538"/>
    <cellStyle name="差_2_四川省2018年财政预算执行情况(样表，稿二）" xfId="1539"/>
    <cellStyle name="未定义 2" xfId="1540"/>
    <cellStyle name="差_2015直接融资汇总表 4" xfId="1541"/>
    <cellStyle name="40% - 强调文字颜色 1 2 2 2" xfId="1542"/>
    <cellStyle name="常规 13 2" xfId="1543"/>
    <cellStyle name="常规 10 4 3 4 2 2" xfId="1544"/>
    <cellStyle name="千位分隔 2 3" xfId="1545"/>
    <cellStyle name="好_14 2017年省对市（州）税收返还和转移支付预算分地区情况表（支持基层政权建设补助资金）(1)" xfId="1546"/>
    <cellStyle name="常规 10 4 3 2" xfId="1547"/>
    <cellStyle name="20% - 强调文字颜色 5 2 2 2" xfId="1548"/>
    <cellStyle name="差_13 2017年省对市（州）税收返还和转移支付预算分地区情况表（审计能力提升专项经费）(1)_四川省2018年财政预算执行情况(样表，稿二）" xfId="1549"/>
    <cellStyle name="常规_2014年全省及省级财政收支执行及2015年预算草案表（20150123，自用稿） 2 2" xfId="1550"/>
    <cellStyle name="差_促进扩大信贷增量 2 2_2017年省对市(州)税收返还和转移支付预算" xfId="1551"/>
    <cellStyle name="20% - 强调文字颜色 1 2 2_2017年省对市(州)税收返还和转移支付预算" xfId="1552"/>
    <cellStyle name="标题 3 2_四川省2018年财政预算执行情况(样表，稿二）" xfId="1553"/>
    <cellStyle name="好_汇总 4" xfId="1554"/>
    <cellStyle name="20% - 强调文字颜色 6 2 2 2" xfId="1555"/>
    <cellStyle name="差_15-省级防震减灾分情况_四川省2018年财政预算执行情况(样表，稿二）" xfId="1556"/>
    <cellStyle name="常规 10 4 3 6" xfId="1557"/>
    <cellStyle name="常规 14 2" xfId="1558"/>
    <cellStyle name="好_6-省级财政政府与社会资本合作项目综合补助资金" xfId="1559"/>
    <cellStyle name="好_促进扩大信贷增量 4" xfId="1560"/>
    <cellStyle name="差_2017年省对市（州）税收返还和转移支付预算分地区情况表（华侨事务补助）(1)_四川省2019年财政预算（草案）（样表，稿二）" xfId="1561"/>
    <cellStyle name="好_1-政策性保险财政补助资金_四川省2018年财政预算执行情况(样表，稿二）" xfId="1562"/>
    <cellStyle name="40% - 强调文字颜色 6 2" xfId="1563"/>
    <cellStyle name="差_汇总 2 3_四川省2018年财政预算执行情况(样表，稿二）" xfId="1564"/>
    <cellStyle name="差_20 国防动员专项经费" xfId="1565"/>
    <cellStyle name="好_20 国防动员专项经费_四川省2019年财政预算（草案）（样表，稿二）" xfId="1566"/>
    <cellStyle name="差_国家级非物质文化遗产保护专项资金_四川省2018年财政预算执行情况(样表，稿二）" xfId="1567"/>
    <cellStyle name="差_123_四川省2018年财政预算执行情况(样表，稿二）" xfId="1568"/>
    <cellStyle name="好_27 妇女儿童事业发展专项资金_四川省2019年财政预算（草案）（样表，稿二）" xfId="1569"/>
    <cellStyle name="差_24 维稳经费" xfId="1570"/>
    <cellStyle name="常规 21 2 3" xfId="1571"/>
    <cellStyle name="差_2015直接融资汇总表 3" xfId="1572"/>
    <cellStyle name="常规 48 4" xfId="1573"/>
    <cellStyle name="Warning Text 3" xfId="1574"/>
    <cellStyle name="Accent5 2" xfId="1575"/>
    <cellStyle name="常规 10 4 3 5" xfId="1576"/>
    <cellStyle name="差_Sheet2_四川省2018年财政预算执行情况(样表，稿二）" xfId="1577"/>
    <cellStyle name="好_Sheet7_四川省2018年财政预算执行情况(样表，稿二）" xfId="1578"/>
    <cellStyle name="差_14 2017年省对市（州）税收返还和转移支付预算分地区情况表（支持基层政权建设补助资金）(1)_四川省2018年财政预算执行情况(样表，稿二）" xfId="1579"/>
    <cellStyle name="适中 2 2 2" xfId="1580"/>
    <cellStyle name="输出 2 2 4" xfId="1581"/>
    <cellStyle name="好_促进扩大信贷增量 2 2_2017年省对市(州)税收返还和转移支付预算_四川省2019年财政预算（草案）（样表，稿二）" xfId="1582"/>
    <cellStyle name="差_宣传文化事业发展专项资金_四川省2019年财政预算（草案）（样表，稿二）" xfId="1583"/>
    <cellStyle name="好_促进扩大信贷增量_2017年省对市(州)税收返还和转移支付预算_四川省2018年财政预算执行情况(样表，稿二）" xfId="1584"/>
    <cellStyle name="计算 2 2 3" xfId="1585"/>
    <cellStyle name="常规 2 3_2017年省对市(州)税收返还和转移支付预算" xfId="1586"/>
    <cellStyle name="Input_2016年全省及省级财政收支执行及2017年预算草案表（20161206，预审自用稿）" xfId="1587"/>
    <cellStyle name="20% - 强调文字颜色 2 2 2 2" xfId="1588"/>
    <cellStyle name="好_4-农村义教“营养改善计划”" xfId="1589"/>
    <cellStyle name="差_其他工程费用计费_四川省2018年财政预算执行情况(样表，稿二）" xfId="1590"/>
    <cellStyle name="百分比 8 2" xfId="1591"/>
    <cellStyle name="20% - 强调文字颜色 4 2 2 3" xfId="1592"/>
    <cellStyle name="输出 2 3 2" xfId="1593"/>
    <cellStyle name="好_4-12" xfId="1594"/>
    <cellStyle name="好_Sheet22" xfId="1595"/>
    <cellStyle name="20% - 强调文字颜色 4 2 2" xfId="1596"/>
    <cellStyle name="差_2016年四川省省级一般公共预算支出执行情况表" xfId="1597"/>
    <cellStyle name="常规 2 5 4" xfId="1598"/>
    <cellStyle name="60% - 强调文字颜色 5 2 3" xfId="1599"/>
    <cellStyle name="强调文字颜色 3 2 3" xfId="1600"/>
    <cellStyle name="差_汇总_2 2_四川省2018年财政预算执行情况(样表，稿二）" xfId="1601"/>
    <cellStyle name="好_2-67_四川省2018年财政预算执行情况(样表，稿二）" xfId="1602"/>
    <cellStyle name="常规 34" xfId="1603"/>
    <cellStyle name="常规 29" xfId="1604"/>
    <cellStyle name="好_%84表2：2016-2018年省级部门三年滚动规划报表_四川省2019年财政预算（草案）（样表，稿二）" xfId="1605"/>
    <cellStyle name="差_1 2017年省对市（州）税收返还和转移支付预算分地区情况表（华侨事务补助）(1)" xfId="1606"/>
    <cellStyle name="常规 47 2 2" xfId="1607"/>
    <cellStyle name="差_其他工程费用计费_四川省2019年财政预算（草案）（样表，稿二）" xfId="1608"/>
    <cellStyle name="常规 19_四川省2018年财政预算执行情况(样表，稿二）" xfId="1609"/>
    <cellStyle name="标题 5 2_2017年省对市(州)税收返还和转移支付预算" xfId="1610"/>
    <cellStyle name="好_促进扩大信贷增量 3_四川省2017年省对市（州）税收返还和转移支付分地区预算（草案）--社保处" xfId="1611"/>
    <cellStyle name="Heading 1 2" xfId="1612"/>
    <cellStyle name="差_美术馆公共图书馆文化馆（站）免费开放专项资金" xfId="1613"/>
    <cellStyle name="差_汇总 2_2017年省对市(州)税收返还和转移支付预算_四川省2018年财政预算执行情况(样表，稿二）" xfId="1614"/>
    <cellStyle name="60% - 强调文字颜色 6 2 2 3" xfId="1615"/>
    <cellStyle name="差_2015财金互动汇总（加人行、补成都） 2 2_2017年省对市(州)税收返还和转移支付预算" xfId="1616"/>
    <cellStyle name="差_2-65" xfId="1617"/>
    <cellStyle name="常规 3 5 2" xfId="1618"/>
    <cellStyle name="差_汇总_1 2 2" xfId="1619"/>
    <cellStyle name="好_123_四川省2019年财政预算（草案）（样表，稿二）" xfId="1620"/>
    <cellStyle name="差_8 2017年省对市（州）税收返还和转移支付预算分地区情况表（民族事业发展资金）(1)_四川省2018年财政预算执行情况(样表，稿二）" xfId="1621"/>
    <cellStyle name="好_四川省2017年省对市（州）税收返还和转移支付分地区预算（草案）--行政政法处" xfId="1622"/>
    <cellStyle name="好_2016年四川省省级一般公共预算支出执行情况表_四川省2018年财政预算执行情况(样表，稿二）" xfId="1623"/>
    <cellStyle name="好_4-23_四川省2019年财政预算（草案）（样表，稿二）" xfId="1624"/>
    <cellStyle name="差_26 地方纪检监察机关办案补助专项资金_四川省2019年财政预算（草案）（样表，稿二）" xfId="1625"/>
    <cellStyle name="差_3 2017年省对市（州）税收返还和转移支付预算分地区情况表（到村任职）_四川省2018年财政预算执行情况(样表，稿二）" xfId="1626"/>
    <cellStyle name="20% - Accent6" xfId="1627"/>
    <cellStyle name="差_Sheet33_四川省2017年省对市（州）税收返还和转移支付分地区预算（草案）--社保处" xfId="1628"/>
    <cellStyle name="好_2-58_四川省2017年省对市（州）税收返还和转移支付分地区预算（草案）--社保处" xfId="1629"/>
    <cellStyle name="Accent4_收入" xfId="1630"/>
    <cellStyle name="常规 5 4 2" xfId="1631"/>
    <cellStyle name="好_汇总 3" xfId="1632"/>
    <cellStyle name="常规 13_四川省2017年省对市（州）税收返还和转移支付分地区预算（草案）--社保处" xfId="1633"/>
    <cellStyle name="强调文字颜色 5 2 2 3" xfId="1634"/>
    <cellStyle name="40% - Accent6_2016年四川省省级一般公共预算支出执行情况表" xfId="1635"/>
    <cellStyle name="60% - 强调文字颜色 2 2 3" xfId="1636"/>
    <cellStyle name="20% - 强调文字颜色 4 2 2 2" xfId="1637"/>
    <cellStyle name="差_2017年省对市(州)税收返还和转移支付预算_四川省2019年财政预算（草案）（样表，稿二）" xfId="1638"/>
    <cellStyle name="差_10 2017年省对市（州）税收返还和转移支付预算分地区情况表（寺观教堂维修补助资金）(1)_四川省2019年财政预算（草案）（样表，稿二）" xfId="1639"/>
    <cellStyle name="40% - Accent6" xfId="1640"/>
    <cellStyle name="警告文本 3" xfId="1641"/>
    <cellStyle name="标题 2 2 2 2" xfId="1642"/>
    <cellStyle name="差_11 2017年省对市（州）税收返还和转移支付预算分地区情况表（基层行政单位救灾专项资金）(1)_四川省2019年财政预算（草案）（样表，稿二）" xfId="1643"/>
    <cellStyle name="常规 10 4 3 4" xfId="1644"/>
    <cellStyle name="差_4-30_四川省2018年财政预算执行情况(样表，稿二）" xfId="1645"/>
    <cellStyle name="常规 22 3 2" xfId="1646"/>
    <cellStyle name="好_促进扩大信贷增量 2 2" xfId="1647"/>
    <cellStyle name="常规 21 3 2" xfId="1648"/>
    <cellStyle name="强调文字颜色 6 2_四川省2017年省对市（州）税收返还和转移支付分地区预算（草案）--社保处" xfId="1649"/>
    <cellStyle name="差_18 2017年省对市（州）税收返还和转移支付预算分地区情况表（全省法院系统业务经费）(1)" xfId="1650"/>
    <cellStyle name="60% - Accent4 2" xfId="1651"/>
    <cellStyle name="好_Sheet2_四川省2019年财政预算（草案）（样表，稿二）" xfId="1652"/>
    <cellStyle name="差_5-农村教师周转房建设_四川省2018年财政预算执行情况(样表，稿二）" xfId="1653"/>
    <cellStyle name="好_4-31_四川省2018年财政预算执行情况(样表，稿二）" xfId="1654"/>
    <cellStyle name="0,0&#13;&#10;NA&#13;&#10; 3" xfId="1655"/>
    <cellStyle name="常规 30 2" xfId="1656"/>
    <cellStyle name="常规 25 2" xfId="1657"/>
    <cellStyle name="差_汇总_2 2 2_2017年省对市(州)税收返还和转移支付预算" xfId="1658"/>
    <cellStyle name="常规 6 2 2 3" xfId="1659"/>
    <cellStyle name="常规 10 6 2" xfId="1660"/>
    <cellStyle name="好_2-财金互动_四川省2019年财政预算（草案）（样表，稿二）" xfId="1661"/>
    <cellStyle name="Accent1 2" xfId="1662"/>
    <cellStyle name="差_汇总_1 2 2_2017年省对市(州)税收返还和转移支付预算" xfId="1663"/>
    <cellStyle name="常规 10 4 3 3 3" xfId="1664"/>
    <cellStyle name="强调文字颜色 3 2" xfId="1665"/>
    <cellStyle name="60% - 强调文字颜色 1 2_四川省2017年省对市（州）税收返还和转移支付分地区预算（草案）--社保处" xfId="1666"/>
    <cellStyle name="好_公共文化服务体系建设_四川省2018年财政预算执行情况(样表，稿二）" xfId="1667"/>
    <cellStyle name="40% - 强调文字颜色 3 2 2_2017年省对市(州)税收返还和转移支付预算" xfId="1668"/>
    <cellStyle name="强调文字颜色 5 2 3" xfId="1669"/>
    <cellStyle name="汇总 2 2 2 2" xfId="1670"/>
    <cellStyle name="差_汇总_四川省2017年省对市（州）税收返还和转移支付分地区预算（草案）--社保处" xfId="1671"/>
    <cellStyle name="好_少数民族文化事业发展专项资金_四川省2019年财政预算（草案）（样表，稿二）" xfId="1672"/>
    <cellStyle name="常规 8_四川省2018年财政预算执行情况(样表，稿二）" xfId="1673"/>
    <cellStyle name="差_4-21_四川省2018年财政预算执行情况(样表，稿二）" xfId="1674"/>
    <cellStyle name="强调文字颜色 3 2 2 3" xfId="1675"/>
    <cellStyle name="好_2015直接融资汇总表 2_2017年省对市(州)税收返还和转移支付预算" xfId="1676"/>
    <cellStyle name="千位分隔 4" xfId="1677"/>
    <cellStyle name="差_28 基层干训机构建设补助专项资金_四川省2019年财政预算（草案）（样表，稿二）" xfId="1678"/>
    <cellStyle name="好 3" xfId="1679"/>
    <cellStyle name="差_2017年省对市（州）税收返还和转移支付预算分地区情况表（华侨事务补助）(1)" xfId="1680"/>
    <cellStyle name="差_2-62_四川省2019年财政预算（草案）（样表，稿二）" xfId="1681"/>
    <cellStyle name="常规 11 2 2" xfId="1682"/>
    <cellStyle name="60% - Accent3" xfId="1683"/>
    <cellStyle name="常规 10 2 4 2" xfId="1684"/>
    <cellStyle name="差_汇总_2 2 2_四川省2019年财政预算（草案）（样表，稿二）" xfId="1685"/>
    <cellStyle name="好_科技口6-30-35_四川省2018年财政预算执行情况(样表，稿二）" xfId="1686"/>
    <cellStyle name="常规_四川省2011年重点项目建议计划表-新开工" xfId="1687"/>
    <cellStyle name="好_Sheet26_四川省2018年财政预算执行情况(样表，稿二）" xfId="1688"/>
    <cellStyle name="好_2015财金互动汇总（加人行、补成都）" xfId="1689"/>
    <cellStyle name="常规 37" xfId="1690"/>
    <cellStyle name="常规 42" xfId="1691"/>
    <cellStyle name="20% - Accent3" xfId="1692"/>
    <cellStyle name="差_汇总_1 2 2 2" xfId="1693"/>
    <cellStyle name="好_18 2017年省对市（州）税收返还和转移支付预算分地区情况表（全省法院系统业务经费）(1)" xfId="1694"/>
    <cellStyle name="常规 25 2 3" xfId="1695"/>
    <cellStyle name="差_21 禁毒补助经费_四川省2019年财政预算（草案）（样表，稿二）" xfId="1696"/>
    <cellStyle name="千位分隔 2 2 2 2 2" xfId="1697"/>
    <cellStyle name="差_4-农村义教“营养改善计划”" xfId="1698"/>
    <cellStyle name="差_4" xfId="1699"/>
    <cellStyle name="好_省级体育专项资金_四川省2018年财政预算执行情况(样表，稿二）" xfId="1700"/>
    <cellStyle name="常规_基金分析表(99.3)" xfId="1701"/>
    <cellStyle name="60% - Accent1_收入" xfId="1702"/>
    <cellStyle name="标题 5 2 3" xfId="1703"/>
    <cellStyle name="20% - 强调文字颜色 2 2 2" xfId="1704"/>
    <cellStyle name="汇总 2 2_2017年省对市(州)税收返还和转移支付预算" xfId="1705"/>
    <cellStyle name="差_国家文物保护专项资金_四川省2019年财政预算（草案）（样表，稿二）" xfId="1706"/>
    <cellStyle name="差_1-政策性保险财政补助资金_四川省2018年财政预算执行情况(样表，稿二）" xfId="1707"/>
    <cellStyle name="强调文字颜色 5 2_四川省2017年省对市（州）税收返还和转移支付分地区预算（草案）--社保处" xfId="1708"/>
    <cellStyle name="差_7 2017年省对市（州）税收返还和转移支付预算分地区情况表（省级旅游发展资金）(1)" xfId="1709"/>
    <cellStyle name="常规 20 3" xfId="1710"/>
    <cellStyle name="常规 15 3" xfId="1711"/>
    <cellStyle name="20% - 强调文字颜色 2 2 3" xfId="1712"/>
    <cellStyle name="差_7-普惠金融政府和社会资本合作以奖代补资金_四川省2018年财政预算执行情况(样表，稿二）" xfId="1713"/>
    <cellStyle name="常规 2 3" xfId="1714"/>
    <cellStyle name="常规 48 2 2" xfId="1715"/>
    <cellStyle name="常规 2 2 2_2017年省对市(州)税收返还和转移支付预算" xfId="1716"/>
    <cellStyle name="常规 27 2 2" xfId="1717"/>
    <cellStyle name="Good_收入" xfId="1718"/>
    <cellStyle name="差_3-义务教育均衡发展专项_四川省2018年财政预算执行情况(样表，稿二）" xfId="1719"/>
    <cellStyle name="好_10-扶持民族地区教育发展" xfId="1720"/>
    <cellStyle name="好_27 妇女儿童事业发展专项资金_四川省2018年财政预算执行情况(样表，稿二）" xfId="1721"/>
    <cellStyle name="好_20 国防动员专项经费_四川省2018年财政预算执行情况(样表，稿二）" xfId="1722"/>
    <cellStyle name="60% - 强调文字颜色 2 2 2_2017年省对市(州)税收返还和转移支付预算" xfId="1723"/>
    <cellStyle name="60% - Accent1 2" xfId="1724"/>
    <cellStyle name="好_地方纪检监察机关办案补助专项资金" xfId="1725"/>
    <cellStyle name="好_13 2017年省对市（州）税收返还和转移支付预算分地区情况表（审计能力提升专项经费）(1)_四川省2019年财政预算（草案）（样表，稿二）" xfId="1726"/>
    <cellStyle name="好_美术馆公共图书馆文化馆（站）免费开放专项资金_四川省2018年财政预算执行情况(样表，稿二）" xfId="1727"/>
    <cellStyle name="60% - 强调文字颜色 1 2 3" xfId="1728"/>
    <cellStyle name="常规 10 2 5" xfId="1729"/>
    <cellStyle name="差_2_四川省2019年财政预算（草案）（样表，稿二）" xfId="1730"/>
    <cellStyle name="好_2016年四川省省级一般公共预算支出执行情况表" xfId="1731"/>
    <cellStyle name="好_体育场馆免费低收费开放补助资金_四川省2019年财政预算（草案）（样表，稿二）" xfId="1732"/>
    <cellStyle name="差_11 2017年省对市（州）税收返还和转移支付预算分地区情况表（基层行政单位救灾专项资金）(1)" xfId="1733"/>
    <cellStyle name="常规 20 2 3" xfId="1734"/>
    <cellStyle name="差_7-中等职业教育发展专项经费_四川省2018年财政预算执行情况(样表，稿二）" xfId="1735"/>
    <cellStyle name="好_汇总 3_四川省2018年财政预算执行情况(样表，稿二）" xfId="1736"/>
    <cellStyle name="好_汇总" xfId="1737"/>
    <cellStyle name="常规 25 4" xfId="1738"/>
    <cellStyle name="好_4-5_四川省2018年财政预算执行情况(样表，稿二）" xfId="1739"/>
    <cellStyle name="好_19 征兵经费_四川省2019年财政预算（草案）（样表，稿二）" xfId="1740"/>
    <cellStyle name="20% - Accent2" xfId="1741"/>
    <cellStyle name="强调文字颜色 2 2 3" xfId="1742"/>
    <cellStyle name="常规 36" xfId="1743"/>
    <cellStyle name="常规 41" xfId="1744"/>
    <cellStyle name="差_4-21_四川省2019年财政预算（草案）（样表，稿二）" xfId="1745"/>
    <cellStyle name="差_汇总_2 3_2017年省对市(州)税收返还和转移支付预算_四川省2019年财政预算（草案）（样表，稿二）" xfId="1746"/>
    <cellStyle name="好_Sheet16_四川省2018年财政预算执行情况(样表，稿二）" xfId="1747"/>
    <cellStyle name="差_4-30_四川省2019年财政预算（草案）（样表，稿二）" xfId="1748"/>
    <cellStyle name="好_四川省2017年省对市（州）税收返还和转移支付分地区预算（草案）--行政政法处_四川省2018年财政预算执行情况(样表，稿二）" xfId="1749"/>
    <cellStyle name="常规 12 3" xfId="1750"/>
    <cellStyle name="差_2 政法转移支付_四川省2019年财政预算（草案）（样表，稿二）" xfId="1751"/>
    <cellStyle name="好_4-5_四川省2019年财政预算（草案）（样表，稿二）" xfId="1752"/>
    <cellStyle name="0,0&#13;&#10;NA&#13;&#10; 2 2 2" xfId="1753"/>
    <cellStyle name="Accent2 2" xfId="1754"/>
    <cellStyle name="差_债券贴息计算器_四川省2019年财政预算（草案）（样表，稿二）" xfId="1755"/>
    <cellStyle name="20% - Accent4 2" xfId="1756"/>
    <cellStyle name="20% - 强调文字颜色 4 3" xfId="1757"/>
    <cellStyle name="20% - 强调文字颜色 5 2 2 3" xfId="1758"/>
    <cellStyle name="好_少数民族文化事业发展专项资金_四川省2018年财政预算执行情况(样表，稿二）" xfId="1759"/>
    <cellStyle name="好_1 2017年省对市（州）税收返还和转移支付预算分地区情况表（华侨事务补助）(1)_四川省2018年财政预算执行情况(样表，稿二）" xfId="1760"/>
    <cellStyle name="差_4-29" xfId="1761"/>
    <cellStyle name="差_4-24" xfId="1762"/>
    <cellStyle name="差_4-29_四川省2018年财政预算执行情况(样表，稿二）" xfId="1763"/>
    <cellStyle name="链接单元格 2 3" xfId="1764"/>
    <cellStyle name="好_促进扩大信贷增量 2 3_四川省2018年财政预算执行情况(样表，稿二）" xfId="1765"/>
    <cellStyle name="差_4-24_四川省2018年财政预算执行情况(样表，稿二）" xfId="1766"/>
    <cellStyle name="常规 3 3 3 2" xfId="1767"/>
    <cellStyle name="差_四川省2017年省对市（州）税收返还和转移支付分地区预算（草案）--教科文处" xfId="1768"/>
    <cellStyle name="0,0&#13;&#10;NA&#13;&#10; 3 2" xfId="1769"/>
    <cellStyle name="常规 37 3 2" xfId="1770"/>
    <cellStyle name="常规_全省基金" xfId="1771"/>
    <cellStyle name="常规 10 4 3" xfId="1772"/>
    <cellStyle name="差_博物馆纪念馆逐步免费开放补助资金_四川省2019年财政预算（草案）（样表，稿二）" xfId="1773"/>
    <cellStyle name="好_省级体育专项资金" xfId="1774"/>
    <cellStyle name="常规 9 2 3" xfId="1775"/>
    <cellStyle name="差_4-9_四川省2019年财政预算（草案）（样表，稿二）" xfId="1776"/>
    <cellStyle name="常规_附表2报王省长版_51" xfId="1777"/>
    <cellStyle name="汇总 3" xfId="1778"/>
    <cellStyle name="常规 14 3" xfId="1779"/>
    <cellStyle name="常规 10 4 3 7" xfId="1780"/>
    <cellStyle name="好_4-12_四川省2018年财政预算执行情况(样表，稿二）" xfId="1781"/>
    <cellStyle name="好_四川省2017年省对市（州）税收返还和转移支付分地区预算（草案）--债务金融处" xfId="1782"/>
    <cellStyle name="差_3-创业担保贷款贴息及奖补_四川省2018年财政预算执行情况(样表，稿二）" xfId="1783"/>
    <cellStyle name="常规 6 2 2 2" xfId="1784"/>
    <cellStyle name="60% - 强调文字颜色 6 2 2_2017年省对市(州)税收返还和转移支付预算" xfId="1785"/>
    <cellStyle name="普通_97-917" xfId="1786"/>
    <cellStyle name="好_2-义务教育经费保障机制改革" xfId="1787"/>
    <cellStyle name="差_汇总_四川省2019年财政预算（草案）（样表，稿二）" xfId="1788"/>
    <cellStyle name="输入 2" xfId="1789"/>
    <cellStyle name="差_7 2017年省对市（州）税收返还和转移支付预算分地区情况表（省级旅游发展资金）(1)_四川省2018年财政预算执行情况(样表，稿二）" xfId="1790"/>
    <cellStyle name="强调文字颜色 6 2" xfId="1791"/>
    <cellStyle name="好_收入" xfId="1792"/>
    <cellStyle name="常规 21 2 4" xfId="1793"/>
    <cellStyle name="好_4-14" xfId="1794"/>
    <cellStyle name="常规 2 2 2" xfId="1795"/>
    <cellStyle name="常规 9 2 2 2" xfId="1796"/>
    <cellStyle name="常规_国有资本经营预算表样" xfId="1797"/>
    <cellStyle name="千位分隔 2 2" xfId="1798"/>
    <cellStyle name="好_汇总 4_四川省2018年财政预算执行情况(样表，稿二）" xfId="1799"/>
    <cellStyle name="差 2 2" xfId="1800"/>
    <cellStyle name="Warning Text" xfId="1801"/>
    <cellStyle name="常规 9 4" xfId="1802"/>
    <cellStyle name="常规 30" xfId="1803"/>
    <cellStyle name="常规 25" xfId="1804"/>
    <cellStyle name="差_2-59_四川省2017年省对市（州）税收返还和转移支付分地区预算（草案）--社保处" xfId="1805"/>
    <cellStyle name="20% - 强调文字颜色 2 2" xfId="1806"/>
    <cellStyle name="好_4-23_四川省2018年财政预算执行情况(样表，稿二）" xfId="1807"/>
    <cellStyle name="40% - Accent2" xfId="1808"/>
    <cellStyle name="常规_E财" xfId="1809"/>
    <cellStyle name="好_“三区”文化人才专项资金" xfId="1810"/>
    <cellStyle name="常规 8 2" xfId="1811"/>
    <cellStyle name="常规 47 2 2 3" xfId="1812"/>
    <cellStyle name="差_汇总 4" xfId="1813"/>
    <cellStyle name="40% - 强调文字颜色 1 2 2 3" xfId="1814"/>
    <cellStyle name="千位分隔 2 2 3 2" xfId="1815"/>
    <cellStyle name="千位分隔 2 3 2" xfId="1816"/>
    <cellStyle name="常规 2 2_2017年省对市(州)税收返还和转移支付预算" xfId="1817"/>
    <cellStyle name="常规 24 2 2" xfId="1818"/>
    <cellStyle name="常规 19 2 2" xfId="1819"/>
    <cellStyle name="差_8 2017年省对市（州）税收返还和转移支付预算分地区情况表（民族事业发展资金）(1)_四川省2019年财政预算（草案）（样表，稿二）" xfId="1820"/>
    <cellStyle name="差_汇总 2_2017年省对市(州)税收返还和转移支付预算" xfId="1821"/>
    <cellStyle name="常规 2 3 5 3" xfId="1822"/>
    <cellStyle name="好 2 2" xfId="1823"/>
    <cellStyle name="差_省级文物保护专项资金_四川省2018年财政预算执行情况(样表，稿二）" xfId="1824"/>
    <cellStyle name="差_公共文化服务体系建设" xfId="1825"/>
    <cellStyle name="20% - 强调文字颜色 4 2" xfId="1826"/>
    <cellStyle name="好_2017年省对市（州）税收返还和转移支付预算分地区情况表（华侨事务补助）(1)_四川省2017年省对市（州）税收返还和转移支付分地区预算（草案）--社保处" xfId="1827"/>
    <cellStyle name="差_5-中央财政统借统还外债项目资金_四川省2018年财政预算执行情况(样表，稿二）" xfId="1828"/>
    <cellStyle name="强调文字颜色 3 2 2_2017年省对市(州)税收返还和转移支付预算" xfId="1829"/>
    <cellStyle name="好_7 2017年省对市（州）税收返还和转移支付预算分地区情况表（省级旅游发展资金）(1)_四川省2018年财政预算执行情况(样表，稿二）" xfId="1830"/>
    <cellStyle name="常规 10 4 2 2" xfId="1831"/>
    <cellStyle name="常规_一般性转移支付" xfId="1832"/>
    <cellStyle name="好_4-11_四川省2018年财政预算执行情况(样表，稿二）" xfId="1833"/>
    <cellStyle name="好_促进扩大信贷增量 2 2_四川省2018年财政预算执行情况(样表，稿二）" xfId="1834"/>
    <cellStyle name="差_促进扩大信贷增量 3_四川省2017年省对市（州）税收返还和转移支付分地区预算（草案）--社保处" xfId="1835"/>
    <cellStyle name="好_省级文物保护专项资金_四川省2018年财政预算执行情况(样表，稿二）" xfId="1836"/>
    <cellStyle name="好_15-省级防震减灾分情况" xfId="1837"/>
    <cellStyle name="好_4-15_四川省2018年财政预算执行情况(样表，稿二）" xfId="1838"/>
    <cellStyle name="好_4-20_四川省2018年财政预算执行情况(样表，稿二）" xfId="1839"/>
    <cellStyle name="差_科技口6-30-35_四川省2019年财政预算（草案）（样表，稿二）" xfId="1840"/>
    <cellStyle name="差_8 2017年省对市（州）税收返还和转移支付预算分地区情况表（民族事业发展资金）(1)" xfId="1841"/>
    <cellStyle name="60% - 强调文字颜色 3 2 2" xfId="1842"/>
    <cellStyle name="差_财政预算草案相关表格（省级科编审一二三科分工）+-+副本" xfId="1843"/>
    <cellStyle name="常规 2 2 3 2" xfId="1844"/>
    <cellStyle name="好_Sheet29_四川省2017年省对市（州）税收返还和转移支付分地区预算（草案）--社保处" xfId="1845"/>
    <cellStyle name="好_促进扩大信贷增量 2_四川省2019年财政预算（草案）（样表，稿二）" xfId="1846"/>
    <cellStyle name="好_2015财金互动汇总（加人行、补成都） 3_2017年省对市(州)税收返还和转移支付预算" xfId="1847"/>
    <cellStyle name="差_地方纪检监察机关办案补助专项资金_四川省2017年省对市（州）税收返还和转移支付分地区预算（草案）--社保处" xfId="1848"/>
    <cellStyle name="差_18 2017年省对市（州）税收返还和转移支付预算分地区情况表（全省法院系统业务经费）(1)_四川省2019年财政预算（草案）（样表，稿二）" xfId="1849"/>
    <cellStyle name="Neutral_收入" xfId="1850"/>
    <cellStyle name="差_美术馆公共图书馆文化馆（站）免费开放专项资金_四川省2018年财政预算执行情况(样表，稿二）" xfId="1851"/>
    <cellStyle name="差_其他工程费用计费" xfId="1852"/>
    <cellStyle name="输入 2 3" xfId="1853"/>
    <cellStyle name="Heading 2" xfId="1854"/>
    <cellStyle name="常规 47" xfId="1855"/>
    <cellStyle name="40% - 强调文字颜色 4 2 2" xfId="1856"/>
    <cellStyle name="好_6_四川省2019年财政预算（草案）（样表，稿二）" xfId="1857"/>
    <cellStyle name="好_5-中央财政统借统还外债项目资金_四川省2019年财政预算（草案）（样表，稿二）" xfId="1858"/>
    <cellStyle name="汇总 2 2 3" xfId="1859"/>
    <cellStyle name="警告文本 2 2 2" xfId="1860"/>
    <cellStyle name="好_3-创业担保贷款贴息及奖补_四川省2018年财政预算执行情况(样表，稿二）" xfId="1861"/>
    <cellStyle name="好_22 2017年省对市（州）税收返还和转移支付预算分地区情况表（交警业务经费）(1)_四川省2019年财政预算（草案）（样表，稿二）" xfId="1862"/>
    <cellStyle name="常规 8" xfId="1863"/>
    <cellStyle name="常规 12 2" xfId="1864"/>
    <cellStyle name="好_促进扩大信贷增量_四川省2017年省对市（州）税收返还和转移支付分地区预算（草案）--社保处" xfId="1865"/>
    <cellStyle name="40% - 强调文字颜色 6 2 2" xfId="1866"/>
    <cellStyle name="差_2-59" xfId="1867"/>
    <cellStyle name="差_促进扩大信贷增量_四川省2017年省对市（州）税收返还和转移支付分地区预算（草案）--社保处" xfId="1868"/>
    <cellStyle name="常规 18 3" xfId="1869"/>
    <cellStyle name="好_19 征兵经费" xfId="1870"/>
    <cellStyle name="好_博物馆纪念馆逐步免费开放补助资金_四川省2019年财政预算（草案）（样表，稿二）" xfId="1871"/>
    <cellStyle name="好_3-创业担保贷款贴息及奖补_四川省2019年财政预算（草案）（样表，稿二）" xfId="1872"/>
    <cellStyle name="差_汇总_2 2_四川省2019年财政预算（草案）（样表，稿二）" xfId="1873"/>
    <cellStyle name="好_4-21_四川省2018年财政预算执行情况(样表，稿二）" xfId="1874"/>
    <cellStyle name="差_促进扩大信贷增量 2 2_2017年省对市(州)税收返还和转移支付预算_四川省2018年财政预算执行情况(样表，稿二）" xfId="1875"/>
    <cellStyle name="好_9 2017年省对市（州）税收返还和转移支付预算分地区情况表（全省工商行政管理专项经费）(1)" xfId="1876"/>
    <cellStyle name="常规_Xl0000067" xfId="1877"/>
    <cellStyle name="60% - 强调文字颜色 6 2 2" xfId="1878"/>
    <cellStyle name="差_2-62_四川省2018年财政预算执行情况(样表，稿二）" xfId="1879"/>
    <cellStyle name="40% - Accent4_2016年四川省省级一般公共预算支出执行情况表" xfId="1880"/>
    <cellStyle name="常规 10 3 2 2" xfId="1881"/>
    <cellStyle name="常规 24 3" xfId="1882"/>
    <cellStyle name="差_汇总_2_四川省2017年省对市（州）税收返还和转移支付分地区预算（草案）--社保处" xfId="1883"/>
    <cellStyle name="差_4-30" xfId="1884"/>
    <cellStyle name="好_四川省2017年省对市（州）税收返还和转移支付分地区预算（草案）--债务金融处_四川省2019年财政预算（草案）（样表，稿二）" xfId="1885"/>
    <cellStyle name="好_2-65_四川省2018年财政预算执行情况(样表，稿二）" xfId="1886"/>
    <cellStyle name="好_汇总 2_2017年省对市(州)税收返还和转移支付预算_四川省2018年财政预算执行情况(样表，稿二）" xfId="1887"/>
    <cellStyle name="解释性文本 2 2_2017年省对市(州)税收返还和转移支付预算" xfId="1888"/>
    <cellStyle name="差_23 铁路护路专项经费_四川省2019年财政预算（草案）（样表，稿二）" xfId="1889"/>
    <cellStyle name="好_Sheet7" xfId="1890"/>
    <cellStyle name="20% - Accent4" xfId="1891"/>
    <cellStyle name="常规 38" xfId="1892"/>
    <cellStyle name="差_14 2017年省对市（州）税收返还和转移支付预算分地区情况表（支持基层政权建设补助资金）(1)_四川省2019年财政预算（草案）（样表，稿二）" xfId="1893"/>
    <cellStyle name="Calculation_2016年全省及省级财政收支执行及2017年预算草案表（20161206，预审自用稿）" xfId="1894"/>
    <cellStyle name="差_21 禁毒补助经费" xfId="1895"/>
    <cellStyle name="差_5-农村教师周转房建设" xfId="1896"/>
    <cellStyle name="常规 6 2 2_2017年省对市(州)税收返还和转移支付预算" xfId="1897"/>
    <cellStyle name="差_3 2017年省对市（州）税收返还和转移支付预算分地区情况表（到村任职）" xfId="1898"/>
    <cellStyle name="好_促进扩大信贷增量" xfId="1899"/>
    <cellStyle name="好_四川省2017年省对市（州）税收返还和转移支付分地区预算（草案）--教科文处" xfId="1900"/>
    <cellStyle name="好_汇总 2" xfId="1901"/>
    <cellStyle name="百分比 2 2" xfId="1902"/>
    <cellStyle name="好_促进扩大信贷增量 3_2017年省对市(州)税收返还和转移支付预算_四川省2019年财政预算（草案）（样表，稿二）" xfId="1903"/>
    <cellStyle name="汇总 2 2" xfId="1904"/>
    <cellStyle name="常规 10 2 5 3" xfId="1905"/>
    <cellStyle name="常规 10 4 3 6 2" xfId="1906"/>
    <cellStyle name="常规 14 2 2" xfId="1907"/>
    <cellStyle name="差_1-学前教育发展专项资金_四川省2019年财政预算（草案）（样表，稿二）" xfId="1908"/>
    <cellStyle name="输出 2 2 3 2" xfId="1909"/>
    <cellStyle name="常规 2 3 2 3 2" xfId="1910"/>
    <cellStyle name="40% - 强调文字颜色 6 2 2 2" xfId="1911"/>
    <cellStyle name="20% - 强调文字颜色 5 2" xfId="1912"/>
    <cellStyle name="差_1-12" xfId="1913"/>
    <cellStyle name="差_23 铁路护路专项经费_四川省2018年财政预算执行情况(样表，稿二）" xfId="1914"/>
    <cellStyle name="差_博物馆纪念馆逐步免费开放补助资金_四川省2018年财政预算执行情况(样表，稿二）" xfId="1915"/>
    <cellStyle name="常规 3 2 3 2" xfId="1916"/>
    <cellStyle name="好_10 2017年省对市（州）税收返还和转移支付预算分地区情况表（寺观教堂维修补助资金）(1)_四川省2019年财政预算（草案）（样表，稿二）" xfId="1917"/>
    <cellStyle name="差_汇总_2 2 3_四川省2018年财政预算执行情况(样表，稿二）" xfId="1918"/>
    <cellStyle name="好_6-扶持民办教育专项" xfId="1919"/>
    <cellStyle name="好_Sheet2_四川省2018年财政预算执行情况(样表，稿二）" xfId="1920"/>
    <cellStyle name="常规 21 2 2" xfId="1921"/>
    <cellStyle name="常规 16 2 2" xfId="1922"/>
    <cellStyle name="好_4-农村义教“营养改善计划”_四川省2019年财政预算（草案）（样表，稿二）" xfId="1923"/>
    <cellStyle name="20% - 强调文字颜色 1 2_四川省2017年省对市（州）税收返还和转移支付分地区预算（草案）--社保处" xfId="1924"/>
    <cellStyle name="警告文本 2 2 3 2" xfId="1925"/>
    <cellStyle name="差_2-65_四川省2018年财政预算执行情况(样表，稿二）" xfId="1926"/>
    <cellStyle name="好_Sheet19" xfId="1927"/>
    <cellStyle name="常规 6_123" xfId="1928"/>
    <cellStyle name="好_2-67_四川省2017年省对市（州）税收返还和转移支付分地区预算（草案）--社保处" xfId="1929"/>
    <cellStyle name="差_促进扩大信贷增量 2 3_四川省2019年财政预算（草案）（样表，稿二）" xfId="1930"/>
    <cellStyle name="常规_省对下补助（报人大）" xfId="1931"/>
    <cellStyle name="差_Sheet26" xfId="1932"/>
    <cellStyle name="常规 7 2 2" xfId="1933"/>
    <cellStyle name="标题 1 2 2 3" xfId="1934"/>
    <cellStyle name="好_1-学前教育发展专项资金" xfId="1935"/>
    <cellStyle name="差_汇总_2 2 2_四川省2017年省对市（州）税收返还和转移支付分地区预算（草案）--社保处" xfId="1936"/>
    <cellStyle name="好_Sheet25" xfId="1937"/>
    <cellStyle name="常规_社保基金预算报人大建议表样 2 2 3" xfId="1938"/>
    <cellStyle name="常规 37 4" xfId="1939"/>
    <cellStyle name="差_汇总_2 2 2_2017年省对市(州)税收返还和转移支付预算_四川省2018年财政预算执行情况(样表，稿二）" xfId="1940"/>
    <cellStyle name="差_汇总 2 2" xfId="1941"/>
    <cellStyle name="常规_(陈诚修改稿)2006年全省及省级财政决算及07年预算执行情况表(A4 留底自用)_2015年收支执行情况及2016年预算草案表20160118（修改格式）" xfId="1942"/>
    <cellStyle name="好_Sheet33_四川省2018年财政预算执行情况(样表，稿二）" xfId="1943"/>
    <cellStyle name="强调文字颜色 1 2 2 2" xfId="1944"/>
    <cellStyle name="差_Sheet2" xfId="1945"/>
    <cellStyle name="样式 1" xfId="1946"/>
    <cellStyle name="差_四川省2017年省对市（州）税收返还和转移支付分地区预算（草案）--教科文处_四川省2019年财政预算（草案）（样表，稿二）" xfId="1947"/>
    <cellStyle name="20% - Accent6_2016年四川省省级一般公共预算支出执行情况表" xfId="1948"/>
    <cellStyle name="常规 3 4" xfId="1949"/>
    <cellStyle name="常规 3 3" xfId="1950"/>
    <cellStyle name="常规 2 3 6" xfId="1951"/>
    <cellStyle name="常规 9 3 2" xfId="1952"/>
    <cellStyle name="千位分隔 2 3 3" xfId="1953"/>
    <cellStyle name="差_2-58_四川省2018年财政预算执行情况(样表，稿二）" xfId="1954"/>
    <cellStyle name="差_促进扩大信贷增量" xfId="1955"/>
    <cellStyle name="差_11 2017年省对市（州）税收返还和转移支付预算分地区情况表（基层行政单位救灾专项资金）(1)_四川省2018年财政预算执行情况(样表，稿二）" xfId="1956"/>
    <cellStyle name="好_2015财金互动汇总（加人行、补成都） 3" xfId="1957"/>
    <cellStyle name="千位_ 表八" xfId="1958"/>
    <cellStyle name="差_国家文物保护专项资金_四川省2018年财政预算执行情况(样表，稿二）" xfId="1959"/>
    <cellStyle name="差_2015财金互动汇总（加人行、补成都） 3" xfId="1960"/>
    <cellStyle name="常规 2 4" xfId="1961"/>
    <cellStyle name="60% - 强调文字颜色 3 3" xfId="1962"/>
    <cellStyle name="好_Sheet16" xfId="1963"/>
    <cellStyle name="差_6-省级财政政府与社会资本合作项目综合补助资金" xfId="1964"/>
    <cellStyle name="差_Sheet18_四川省2019年财政预算（草案）（样表，稿二）" xfId="1965"/>
    <cellStyle name="常规 18 2 2" xfId="1966"/>
    <cellStyle name="强调文字颜色 6 2 2 3" xfId="1967"/>
    <cellStyle name="常规 21 3" xfId="1968"/>
    <cellStyle name="20% - 强调文字颜色 3 2_四川省2017年省对市（州）税收返还和转移支付分地区预算（草案）--社保处" xfId="1969"/>
    <cellStyle name="好_11 2017年省对市（州）税收返还和转移支付预算分地区情况表（基层行政单位救灾专项资金）(1)" xfId="1970"/>
    <cellStyle name="常规 6 3 2" xfId="1971"/>
    <cellStyle name="60% - 强调文字颜色 2 2" xfId="1972"/>
    <cellStyle name="40% - 强调文字颜色 4 2 2_2017年省对市(州)税收返还和转移支付预算" xfId="1973"/>
    <cellStyle name="千分位[0]_laroux" xfId="1974"/>
    <cellStyle name="好_Sheet27_四川省2018年财政预算执行情况(样表，稿二）" xfId="1975"/>
    <cellStyle name="好_Sheet32_四川省2018年财政预算执行情况(样表，稿二）" xfId="1976"/>
    <cellStyle name="强调文字颜色 1 2 2" xfId="1977"/>
    <cellStyle name="常规_2001年预算：收支预算草案（1月8日）" xfId="1978"/>
    <cellStyle name="千位分隔_2015年收支执行情况及2016年预算草案表20160118（修改格式）" xfId="1979"/>
    <cellStyle name="常规_社保基金预算报人大建议表样_20151228社保基金2015年收支执行及2016年预算草案表（报预算科）" xfId="19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1" Type="http://schemas.openxmlformats.org/officeDocument/2006/relationships/sharedStrings" Target="sharedStrings.xml"/><Relationship Id="rId80" Type="http://schemas.openxmlformats.org/officeDocument/2006/relationships/styles" Target="styles.xml"/><Relationship Id="rId8" Type="http://schemas.openxmlformats.org/officeDocument/2006/relationships/worksheet" Target="worksheets/sheet8.xml"/><Relationship Id="rId79" Type="http://schemas.openxmlformats.org/officeDocument/2006/relationships/theme" Target="theme/theme1.xml"/><Relationship Id="rId78" Type="http://schemas.openxmlformats.org/officeDocument/2006/relationships/externalLink" Target="externalLinks/externalLink37.xml"/><Relationship Id="rId77" Type="http://schemas.openxmlformats.org/officeDocument/2006/relationships/externalLink" Target="externalLinks/externalLink36.xml"/><Relationship Id="rId76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33.xml"/><Relationship Id="rId73" Type="http://schemas.openxmlformats.org/officeDocument/2006/relationships/externalLink" Target="externalLinks/externalLink32.xml"/><Relationship Id="rId72" Type="http://schemas.openxmlformats.org/officeDocument/2006/relationships/externalLink" Target="externalLinks/externalLink31.xml"/><Relationship Id="rId71" Type="http://schemas.openxmlformats.org/officeDocument/2006/relationships/externalLink" Target="externalLinks/externalLink30.xml"/><Relationship Id="rId70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27.xml"/><Relationship Id="rId67" Type="http://schemas.openxmlformats.org/officeDocument/2006/relationships/externalLink" Target="externalLinks/externalLink26.xml"/><Relationship Id="rId66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24.xml"/><Relationship Id="rId64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22.xml"/><Relationship Id="rId62" Type="http://schemas.openxmlformats.org/officeDocument/2006/relationships/externalLink" Target="externalLinks/externalLink21.xml"/><Relationship Id="rId61" Type="http://schemas.openxmlformats.org/officeDocument/2006/relationships/externalLink" Target="externalLinks/externalLink20.xml"/><Relationship Id="rId60" Type="http://schemas.openxmlformats.org/officeDocument/2006/relationships/externalLink" Target="externalLinks/externalLink19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17.xml"/><Relationship Id="rId57" Type="http://schemas.openxmlformats.org/officeDocument/2006/relationships/externalLink" Target="externalLinks/externalLink16.xml"/><Relationship Id="rId56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14.xml"/><Relationship Id="rId54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11.xml"/><Relationship Id="rId51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8.xml"/><Relationship Id="rId48" Type="http://schemas.openxmlformats.org/officeDocument/2006/relationships/externalLink" Target="externalLinks/externalLink7.xml"/><Relationship Id="rId47" Type="http://schemas.openxmlformats.org/officeDocument/2006/relationships/externalLink" Target="externalLinks/externalLink6.xml"/><Relationship Id="rId46" Type="http://schemas.openxmlformats.org/officeDocument/2006/relationships/externalLink" Target="externalLinks/externalLink5.xml"/><Relationship Id="rId45" Type="http://schemas.openxmlformats.org/officeDocument/2006/relationships/externalLink" Target="externalLinks/externalLink4.xml"/><Relationship Id="rId44" Type="http://schemas.openxmlformats.org/officeDocument/2006/relationships/externalLink" Target="externalLinks/externalLink3.xml"/><Relationship Id="rId43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Documents and Settings\Administrator\Local Settings\Temporary Internet 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Documents and Settings\Administrator\Local Settings\Temporary Internet 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6.&#30465;&#32423;&#31185;\&#25919;&#24220;&#20915;&#31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1-6&#26376;&#22269;&#36164;&#25191;&#3489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20170710&#30465;&#32423;2017&#24180;1-6&#26376;&#39044;&#31639;&#25191;&#34892;&#34920;&#65288;&#25919;&#24220;&#24615;&#22522;&#37329;&#39044;&#31639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Z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!gzq\2001\04&#39044;&#31639;&#26448;&#26009;&#21367;\2001&#24180;&#35843;&#25972;&#39044;&#31639;\2001&#24180;&#35843;&#25972;&#39044;&#31639;&#65288;06&#26376;&#24180;&#21021;&#39044;&#31639;&#19982;&#30495;&#23454;&#39044;&#31639;&#27604;&#36739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A:\2001\05&#39044;&#31639;&#26448;&#26009;&#21367;\2001&#24180;&#39044;&#31639;&#65306;&#22522;&#30784;&#26448;&#26009;&#23553;&#3875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6.&#30465;&#32423;&#31185;\&#25919;&#24220;&#20915;&#31639;\&#22235;&#24029;&#30465;&#8194;2020&#8194;&#24180;&#20915;&#31639;&#65288;&#33609;&#26696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6446;&#23398;&#38182;\01&#32508;&#21512;&#31185;\01&#39044;&#20915;&#31639;&#32534;&#21046;\02&#20915;&#31639;&#32534;&#21046;\2017&#24180;\&#19978;&#20250;\04%202017&#24180;&#20915;&#31639;&#65288;&#19978;&#20250;&#65289;\&#23450;&#31295;\20170710&#30465;&#32423;2017&#24180;1-6&#26376;&#39044;&#31639;&#25191;&#34892;&#34920;&#65288;&#25919;&#24220;&#24615;&#22522;&#37329;&#39044;&#31639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20170710&#30465;&#32423;2017&#24180;1-6&#26376;&#39044;&#31639;&#25191;&#34892;&#34920;&#65288;&#25919;&#24220;&#24615;&#22522;&#37329;&#39044;&#31639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39044;&#23457;&#34920;&#26684;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31639;&#32929;&#21016;&#20154;&#21270;&#20132;&#25509;&#24037;&#20316;\&#39044;&#31639;&#32929;&#21016;&#20154;&#21270;&#20132;&#25509;&#24037;&#20316;\10.&#21382;&#24180;&#24120;&#29992;&#25968;&#25454;\1&#12289;&#21382;&#24180;&#33609;&#26696;&#12289;&#35843;&#25972;&#12289;&#20915;&#31639;&#25253;&#21578;\&#20915;&#31639;&#25253;&#21578;\2022&#24180;&#24230;&#20915;&#31639;\2022&#20915;&#31639;&#20844;&#24320;&#19978;&#20256;&#36164;&#26009;\&#25910;&#32929;&#23460;\&#65288;&#31038;&#20445;&#32929;9.28&#25253;&#39044;&#31639;&#32929;&#65289;2-41.&#27896;&#21439;2022&#24180;&#24230;&#20915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7全省国资收入"/>
      <sheetName val="28全省国资支出"/>
      <sheetName val="29省级国资收入"/>
      <sheetName val="30省级国资支出 "/>
      <sheetName val="31全省国资收入1-6"/>
      <sheetName val="32全省国资支出1-6"/>
      <sheetName val="33省级国资收入1-6"/>
      <sheetName val="34省级国资支出1-6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三种预算"/>
      <sheetName val="人代会与真实预算"/>
      <sheetName val="A01-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四月份月报"/>
      <sheetName val="基础编码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全省收入"/>
      <sheetName val="2全省支出"/>
      <sheetName val="3.全省平衡"/>
      <sheetName val="4省级收入"/>
      <sheetName val="5省级支出"/>
      <sheetName val="6省级平衡"/>
      <sheetName val="7一般公共预算中央补助"/>
      <sheetName val="8一般公共预算省对下补助"/>
      <sheetName val="9经济分类"/>
      <sheetName val="10省级一般预算结转"/>
      <sheetName val="11省级基本建设"/>
      <sheetName val="12重大投资计划和项目"/>
      <sheetName val="13全省基金收入"/>
      <sheetName val="14全省基金支出"/>
      <sheetName val="15全省基金平衡"/>
      <sheetName val="16省级基金收入"/>
      <sheetName val="17省级基金支出"/>
      <sheetName val="18省级基金平衡"/>
      <sheetName val="19基金中央补助 "/>
      <sheetName val="20基金省对下补助 "/>
      <sheetName val="21省级基金结转"/>
      <sheetName val="22全省国资收入"/>
      <sheetName val="23全省国资支出"/>
      <sheetName val="24国资全省平衡"/>
      <sheetName val="25省级国资收入"/>
      <sheetName val="26省级国资支出 "/>
      <sheetName val="27国资省级平衡"/>
      <sheetName val="28全省社保基金收入"/>
      <sheetName val="29全省社保基金支出"/>
      <sheetName val="30全省社保基金结余"/>
      <sheetName val="31省级社保基金收入"/>
      <sheetName val="32省级社保基金支出"/>
      <sheetName val="33省级社保基金结余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1JS 一般公共预算收入"/>
      <sheetName val="2JS一般公共预算支出"/>
      <sheetName val="3JS一般公共预算平衡"/>
      <sheetName val="4JS 县级一般公共预算收入"/>
      <sheetName val="5JS县级一般公共预算支出"/>
      <sheetName val="6JS县级一般公共预算平衡 "/>
      <sheetName val="7JS 省市对泸县转移支付"/>
      <sheetName val="8JS对下转移支付"/>
      <sheetName val="9JS支出分经济科目"/>
      <sheetName val="10JS基本支出"/>
      <sheetName val="11JS结转分科目"/>
      <sheetName val="12JS县级基建"/>
      <sheetName val="13JS重大项目投资决算表"/>
      <sheetName val="14 js基金收入"/>
      <sheetName val="15.js基金支出"/>
      <sheetName val="16.js基金平衡"/>
      <sheetName val="17.js县级基金收入"/>
      <sheetName val="18.js县级基金支出"/>
      <sheetName val="19.js县级基金平衡"/>
      <sheetName val="20.js基金省对下补助 "/>
      <sheetName val="21.js基金对镇补助"/>
      <sheetName val="22.js基金结转表"/>
      <sheetName val="23.国资收入"/>
      <sheetName val="24.国资支出"/>
      <sheetName val="25.国资全县平衡"/>
      <sheetName val="26.县级国资收入"/>
      <sheetName val="27.县级国资支出"/>
      <sheetName val="28.县级国资平衡 "/>
      <sheetName val="29.本地区社保基金收入决算"/>
      <sheetName val="30.本地区社保基金支出决算"/>
      <sheetName val="31.本地区社保基金平衡表"/>
      <sheetName val="32.县级社保基金收入决算"/>
      <sheetName val="33.县级社保基金支出决算"/>
      <sheetName val="34.县级社保基金平衡表"/>
      <sheetName val="35.一般债分地区"/>
      <sheetName val="36.专项债分地区"/>
      <sheetName val="37.地方债务变动"/>
      <sheetName val="38.债务分地区汇总"/>
      <sheetName val="39.债务十年到期"/>
      <sheetName val="40.还本付息情况"/>
      <sheetName val="41.新增债券安排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7">
          <cell r="D27">
            <v>39874</v>
          </cell>
        </row>
      </sheetData>
      <sheetData sheetId="29">
        <row r="29">
          <cell r="D29">
            <v>27286.84</v>
          </cell>
        </row>
        <row r="33">
          <cell r="D33">
            <v>11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showGridLines="0" showZeros="0" view="pageBreakPreview" zoomScaleNormal="100" workbookViewId="0">
      <selection activeCell="B9" sqref="B9"/>
    </sheetView>
  </sheetViews>
  <sheetFormatPr defaultColWidth="9" defaultRowHeight="15" customHeight="1"/>
  <cols>
    <col min="1" max="1" width="40.75" style="320" customWidth="1"/>
    <col min="2" max="6" width="10.625" style="320" customWidth="1"/>
    <col min="7" max="7" width="10.625" style="320" hidden="1" customWidth="1"/>
    <col min="8" max="18" width="9" style="320" hidden="1" customWidth="1"/>
    <col min="19" max="16384" width="9" style="320"/>
  </cols>
  <sheetData>
    <row r="1" s="262" customFormat="1" ht="24" customHeight="1" spans="1:7">
      <c r="A1" s="268" t="s">
        <v>0</v>
      </c>
      <c r="B1" s="268"/>
      <c r="C1" s="268"/>
      <c r="D1" s="268"/>
      <c r="E1" s="268"/>
      <c r="F1" s="269"/>
      <c r="G1" s="268"/>
    </row>
    <row r="2" s="318" customFormat="1" ht="42" customHeight="1" spans="1:7">
      <c r="A2" s="333" t="s">
        <v>1</v>
      </c>
      <c r="B2" s="333"/>
      <c r="C2" s="333"/>
      <c r="D2" s="333"/>
      <c r="E2" s="333"/>
      <c r="F2" s="333"/>
      <c r="G2" s="333"/>
    </row>
    <row r="3" s="319" customFormat="1" ht="27" customHeight="1" spans="6:6">
      <c r="F3" s="419" t="s">
        <v>2</v>
      </c>
    </row>
    <row r="4" s="300" customFormat="1" ht="30" customHeight="1" spans="1:7">
      <c r="A4" s="185" t="s">
        <v>3</v>
      </c>
      <c r="B4" s="239" t="s">
        <v>4</v>
      </c>
      <c r="C4" s="240" t="s">
        <v>5</v>
      </c>
      <c r="D4" s="241" t="s">
        <v>6</v>
      </c>
      <c r="E4" s="242" t="s">
        <v>7</v>
      </c>
      <c r="F4" s="242" t="s">
        <v>8</v>
      </c>
      <c r="G4" s="241" t="s">
        <v>9</v>
      </c>
    </row>
    <row r="5" s="299" customFormat="1" ht="22" customHeight="1" spans="1:14">
      <c r="A5" s="424" t="s">
        <v>10</v>
      </c>
      <c r="B5" s="257">
        <f>SUBTOTAL(9,B6:B21)</f>
        <v>103191</v>
      </c>
      <c r="C5" s="257">
        <f>SUBTOTAL(9,C6:C21)</f>
        <v>73191</v>
      </c>
      <c r="D5" s="257">
        <f>SUBTOTAL(9,D6:D21)</f>
        <v>72509</v>
      </c>
      <c r="E5" s="426">
        <f t="shared" ref="E5:E32" si="0">D5/B5*100</f>
        <v>70.266786832185</v>
      </c>
      <c r="F5" s="426">
        <f>D5/G5*100</f>
        <v>87.2183797437902</v>
      </c>
      <c r="G5" s="257">
        <f>SUBTOTAL(9,G6:G21)</f>
        <v>83135</v>
      </c>
      <c r="J5" s="348" t="s">
        <v>11</v>
      </c>
      <c r="K5" s="346">
        <f>SUM(K6:K25)</f>
        <v>103191</v>
      </c>
      <c r="M5" s="368" t="s">
        <v>11</v>
      </c>
      <c r="N5" s="346">
        <v>72509</v>
      </c>
    </row>
    <row r="6" s="299" customFormat="1" ht="22" customHeight="1" spans="1:14">
      <c r="A6" s="427" t="s">
        <v>12</v>
      </c>
      <c r="B6" s="428">
        <v>37839</v>
      </c>
      <c r="C6" s="428">
        <v>7839</v>
      </c>
      <c r="D6" s="428">
        <v>14069</v>
      </c>
      <c r="E6" s="430">
        <f t="shared" si="0"/>
        <v>37.1812151483919</v>
      </c>
      <c r="F6" s="430">
        <f>D6/G6*100</f>
        <v>37.1350894789632</v>
      </c>
      <c r="G6" s="428">
        <v>37886</v>
      </c>
      <c r="J6" s="351" t="s">
        <v>13</v>
      </c>
      <c r="K6" s="349">
        <v>37839</v>
      </c>
      <c r="M6" s="368" t="s">
        <v>13</v>
      </c>
      <c r="N6" s="386">
        <v>14069</v>
      </c>
    </row>
    <row r="7" s="299" customFormat="1" ht="22" customHeight="1" spans="1:14">
      <c r="A7" s="427" t="s">
        <v>14</v>
      </c>
      <c r="B7" s="428">
        <v>9910</v>
      </c>
      <c r="C7" s="428">
        <v>9910</v>
      </c>
      <c r="D7" s="428">
        <v>12159</v>
      </c>
      <c r="E7" s="430">
        <f t="shared" si="0"/>
        <v>122.694248234107</v>
      </c>
      <c r="F7" s="430">
        <f t="shared" ref="F7:F32" si="1">D7/G7*100</f>
        <v>119.970399605328</v>
      </c>
      <c r="G7" s="428">
        <v>10135</v>
      </c>
      <c r="J7" s="351" t="s">
        <v>15</v>
      </c>
      <c r="K7" s="349">
        <v>0</v>
      </c>
      <c r="M7" s="368" t="s">
        <v>15</v>
      </c>
      <c r="N7" s="346">
        <v>0</v>
      </c>
    </row>
    <row r="8" s="299" customFormat="1" ht="22" customHeight="1" spans="1:14">
      <c r="A8" s="427" t="s">
        <v>16</v>
      </c>
      <c r="B8" s="428"/>
      <c r="C8" s="428"/>
      <c r="D8" s="428"/>
      <c r="E8" s="430"/>
      <c r="F8" s="430"/>
      <c r="G8" s="428"/>
      <c r="J8" s="351" t="s">
        <v>17</v>
      </c>
      <c r="K8" s="349">
        <v>9910</v>
      </c>
      <c r="M8" s="368" t="s">
        <v>17</v>
      </c>
      <c r="N8" s="346">
        <v>12159</v>
      </c>
    </row>
    <row r="9" s="299" customFormat="1" ht="22" customHeight="1" spans="1:14">
      <c r="A9" s="427" t="s">
        <v>18</v>
      </c>
      <c r="B9" s="428">
        <v>2358</v>
      </c>
      <c r="C9" s="428">
        <v>2358</v>
      </c>
      <c r="D9" s="428">
        <v>2701</v>
      </c>
      <c r="E9" s="430">
        <f t="shared" si="0"/>
        <v>114.546225614928</v>
      </c>
      <c r="F9" s="430">
        <f t="shared" si="1"/>
        <v>114.497668503603</v>
      </c>
      <c r="G9" s="428">
        <v>2359</v>
      </c>
      <c r="J9" s="351" t="s">
        <v>19</v>
      </c>
      <c r="K9" s="349">
        <v>0</v>
      </c>
      <c r="M9" s="368" t="s">
        <v>19</v>
      </c>
      <c r="N9" s="346">
        <v>0</v>
      </c>
    </row>
    <row r="10" s="299" customFormat="1" ht="22" customHeight="1" spans="1:14">
      <c r="A10" s="427" t="s">
        <v>20</v>
      </c>
      <c r="B10" s="428">
        <v>3702</v>
      </c>
      <c r="C10" s="428">
        <v>3702</v>
      </c>
      <c r="D10" s="428">
        <v>5623</v>
      </c>
      <c r="E10" s="430">
        <f t="shared" si="0"/>
        <v>151.890869800108</v>
      </c>
      <c r="F10" s="430">
        <f t="shared" si="1"/>
        <v>191.780354706685</v>
      </c>
      <c r="G10" s="428">
        <v>2932</v>
      </c>
      <c r="J10" s="351" t="s">
        <v>21</v>
      </c>
      <c r="K10" s="349">
        <v>2358</v>
      </c>
      <c r="M10" s="368" t="s">
        <v>22</v>
      </c>
      <c r="N10" s="346">
        <v>2701</v>
      </c>
    </row>
    <row r="11" s="299" customFormat="1" ht="22" customHeight="1" spans="1:14">
      <c r="A11" s="427" t="s">
        <v>23</v>
      </c>
      <c r="B11" s="428">
        <v>6496</v>
      </c>
      <c r="C11" s="428">
        <v>6496</v>
      </c>
      <c r="D11" s="428">
        <v>5399</v>
      </c>
      <c r="E11" s="430">
        <f t="shared" si="0"/>
        <v>83.112684729064</v>
      </c>
      <c r="F11" s="430">
        <f t="shared" si="1"/>
        <v>82.7179408610388</v>
      </c>
      <c r="G11" s="428">
        <v>6527</v>
      </c>
      <c r="J11" s="351" t="s">
        <v>24</v>
      </c>
      <c r="K11" s="349">
        <v>3702</v>
      </c>
      <c r="M11" s="368" t="s">
        <v>24</v>
      </c>
      <c r="N11" s="346">
        <v>5623</v>
      </c>
    </row>
    <row r="12" s="299" customFormat="1" ht="22" customHeight="1" spans="1:14">
      <c r="A12" s="427" t="s">
        <v>25</v>
      </c>
      <c r="B12" s="428">
        <v>1128</v>
      </c>
      <c r="C12" s="428">
        <v>1128</v>
      </c>
      <c r="D12" s="428">
        <v>1829</v>
      </c>
      <c r="E12" s="430">
        <f t="shared" si="0"/>
        <v>162.145390070922</v>
      </c>
      <c r="F12" s="430">
        <f t="shared" si="1"/>
        <v>125.017088174983</v>
      </c>
      <c r="G12" s="428">
        <v>1463</v>
      </c>
      <c r="J12" s="351" t="s">
        <v>26</v>
      </c>
      <c r="K12" s="349">
        <v>6496</v>
      </c>
      <c r="M12" s="368" t="s">
        <v>26</v>
      </c>
      <c r="N12" s="346">
        <v>5399</v>
      </c>
    </row>
    <row r="13" s="299" customFormat="1" ht="22" customHeight="1" spans="1:14">
      <c r="A13" s="427" t="s">
        <v>27</v>
      </c>
      <c r="B13" s="428">
        <v>3294</v>
      </c>
      <c r="C13" s="428">
        <v>3294</v>
      </c>
      <c r="D13" s="428">
        <v>3743</v>
      </c>
      <c r="E13" s="430">
        <f t="shared" si="0"/>
        <v>113.630843958713</v>
      </c>
      <c r="F13" s="430">
        <f t="shared" si="1"/>
        <v>131.011550577529</v>
      </c>
      <c r="G13" s="428">
        <v>2857</v>
      </c>
      <c r="J13" s="351" t="s">
        <v>28</v>
      </c>
      <c r="K13" s="349">
        <v>1128</v>
      </c>
      <c r="M13" s="368" t="s">
        <v>28</v>
      </c>
      <c r="N13" s="346">
        <v>1829</v>
      </c>
    </row>
    <row r="14" s="299" customFormat="1" ht="22" customHeight="1" spans="1:14">
      <c r="A14" s="427" t="s">
        <v>29</v>
      </c>
      <c r="B14" s="428">
        <v>1548</v>
      </c>
      <c r="C14" s="428">
        <v>1548</v>
      </c>
      <c r="D14" s="428">
        <v>2031</v>
      </c>
      <c r="E14" s="430">
        <f t="shared" si="0"/>
        <v>131.201550387597</v>
      </c>
      <c r="F14" s="430">
        <f t="shared" si="1"/>
        <v>115.266742338252</v>
      </c>
      <c r="G14" s="428">
        <v>1762</v>
      </c>
      <c r="I14" s="389"/>
      <c r="J14" s="351" t="s">
        <v>30</v>
      </c>
      <c r="K14" s="349">
        <v>3294</v>
      </c>
      <c r="M14" s="368" t="s">
        <v>30</v>
      </c>
      <c r="N14" s="346">
        <v>3743</v>
      </c>
    </row>
    <row r="15" s="299" customFormat="1" ht="22" customHeight="1" spans="1:14">
      <c r="A15" s="427" t="s">
        <v>31</v>
      </c>
      <c r="B15" s="428">
        <v>20876</v>
      </c>
      <c r="C15" s="428">
        <v>20876</v>
      </c>
      <c r="D15" s="428">
        <v>4236</v>
      </c>
      <c r="E15" s="430">
        <f t="shared" si="0"/>
        <v>20.2912435332439</v>
      </c>
      <c r="F15" s="430">
        <f t="shared" si="1"/>
        <v>130.781105279407</v>
      </c>
      <c r="G15" s="428">
        <v>3239</v>
      </c>
      <c r="J15" s="351" t="s">
        <v>32</v>
      </c>
      <c r="K15" s="349">
        <v>1548</v>
      </c>
      <c r="M15" s="368" t="s">
        <v>32</v>
      </c>
      <c r="N15" s="346">
        <v>2031</v>
      </c>
    </row>
    <row r="16" s="299" customFormat="1" ht="22" customHeight="1" spans="1:14">
      <c r="A16" s="427" t="s">
        <v>33</v>
      </c>
      <c r="B16" s="428">
        <v>2325</v>
      </c>
      <c r="C16" s="428">
        <v>2325</v>
      </c>
      <c r="D16" s="428">
        <v>2544</v>
      </c>
      <c r="E16" s="430">
        <f t="shared" si="0"/>
        <v>109.41935483871</v>
      </c>
      <c r="F16" s="430">
        <f t="shared" si="1"/>
        <v>110.801393728223</v>
      </c>
      <c r="G16" s="428">
        <v>2296</v>
      </c>
      <c r="J16" s="351" t="s">
        <v>34</v>
      </c>
      <c r="K16" s="349">
        <v>20876</v>
      </c>
      <c r="M16" s="368" t="s">
        <v>34</v>
      </c>
      <c r="N16" s="346">
        <v>4236</v>
      </c>
    </row>
    <row r="17" s="299" customFormat="1" ht="22" customHeight="1" spans="1:14">
      <c r="A17" s="427" t="s">
        <v>35</v>
      </c>
      <c r="B17" s="428">
        <v>5998</v>
      </c>
      <c r="C17" s="428">
        <v>5998</v>
      </c>
      <c r="D17" s="428">
        <v>7497</v>
      </c>
      <c r="E17" s="430">
        <f t="shared" si="0"/>
        <v>124.991663887963</v>
      </c>
      <c r="F17" s="430">
        <f t="shared" si="1"/>
        <v>157.103939647946</v>
      </c>
      <c r="G17" s="428">
        <v>4772</v>
      </c>
      <c r="J17" s="351" t="s">
        <v>36</v>
      </c>
      <c r="K17" s="349">
        <v>2325</v>
      </c>
      <c r="M17" s="368" t="s">
        <v>37</v>
      </c>
      <c r="N17" s="346">
        <v>2544</v>
      </c>
    </row>
    <row r="18" s="299" customFormat="1" ht="22" customHeight="1" spans="1:14">
      <c r="A18" s="427" t="s">
        <v>38</v>
      </c>
      <c r="B18" s="428">
        <v>7461</v>
      </c>
      <c r="C18" s="428">
        <v>7461</v>
      </c>
      <c r="D18" s="428">
        <v>10430</v>
      </c>
      <c r="E18" s="430">
        <f t="shared" si="0"/>
        <v>139.793593352098</v>
      </c>
      <c r="F18" s="430">
        <f t="shared" si="1"/>
        <v>159.43136655457</v>
      </c>
      <c r="G18" s="428">
        <v>6542</v>
      </c>
      <c r="J18" s="351" t="s">
        <v>39</v>
      </c>
      <c r="K18" s="349">
        <v>0</v>
      </c>
      <c r="M18" s="368" t="s">
        <v>40</v>
      </c>
      <c r="N18" s="346">
        <v>0</v>
      </c>
    </row>
    <row r="19" s="299" customFormat="1" ht="22" customHeight="1" spans="1:14">
      <c r="A19" s="427" t="s">
        <v>41</v>
      </c>
      <c r="B19" s="428"/>
      <c r="C19" s="428"/>
      <c r="D19" s="428"/>
      <c r="E19" s="430"/>
      <c r="F19" s="430"/>
      <c r="G19" s="428"/>
      <c r="J19" s="351" t="s">
        <v>42</v>
      </c>
      <c r="K19" s="349">
        <v>0</v>
      </c>
      <c r="M19" s="368" t="s">
        <v>43</v>
      </c>
      <c r="N19" s="346">
        <v>0</v>
      </c>
    </row>
    <row r="20" s="299" customFormat="1" ht="22" customHeight="1" spans="1:14">
      <c r="A20" s="427" t="s">
        <v>44</v>
      </c>
      <c r="B20" s="428">
        <v>256</v>
      </c>
      <c r="C20" s="428">
        <v>256</v>
      </c>
      <c r="D20" s="428">
        <v>248</v>
      </c>
      <c r="E20" s="430">
        <f t="shared" si="0"/>
        <v>96.875</v>
      </c>
      <c r="F20" s="430">
        <f t="shared" si="1"/>
        <v>73.1563421828909</v>
      </c>
      <c r="G20" s="428">
        <v>339</v>
      </c>
      <c r="J20" s="351" t="s">
        <v>45</v>
      </c>
      <c r="K20" s="349">
        <v>0</v>
      </c>
      <c r="M20" s="368" t="s">
        <v>46</v>
      </c>
      <c r="N20" s="346">
        <v>0</v>
      </c>
    </row>
    <row r="21" s="299" customFormat="1" ht="22" customHeight="1" spans="1:14">
      <c r="A21" s="427" t="s">
        <v>47</v>
      </c>
      <c r="B21" s="428"/>
      <c r="C21" s="428"/>
      <c r="D21" s="428"/>
      <c r="E21" s="430"/>
      <c r="F21" s="430">
        <f t="shared" si="1"/>
        <v>0</v>
      </c>
      <c r="G21" s="428">
        <v>26</v>
      </c>
      <c r="J21" s="351" t="s">
        <v>48</v>
      </c>
      <c r="K21" s="349">
        <v>5998</v>
      </c>
      <c r="M21" s="368" t="s">
        <v>49</v>
      </c>
      <c r="N21" s="346">
        <v>7497</v>
      </c>
    </row>
    <row r="22" s="299" customFormat="1" ht="22" customHeight="1" spans="1:14">
      <c r="A22" s="424" t="s">
        <v>50</v>
      </c>
      <c r="B22" s="257">
        <f>SUBTOTAL(9,B23:B30)</f>
        <v>58809</v>
      </c>
      <c r="C22" s="257">
        <f>SUBTOTAL(9,C23:C30)</f>
        <v>58809</v>
      </c>
      <c r="D22" s="257">
        <f>SUBTOTAL(9,D23:D30)</f>
        <v>64941</v>
      </c>
      <c r="E22" s="426">
        <f t="shared" si="0"/>
        <v>110.426975462939</v>
      </c>
      <c r="F22" s="426">
        <f t="shared" si="1"/>
        <v>95.2074475883302</v>
      </c>
      <c r="G22" s="257">
        <f>SUBTOTAL(9,G23:G30)</f>
        <v>68210</v>
      </c>
      <c r="J22" s="351" t="s">
        <v>51</v>
      </c>
      <c r="K22" s="349">
        <v>7461</v>
      </c>
      <c r="M22" s="368" t="s">
        <v>52</v>
      </c>
      <c r="N22" s="346">
        <v>10430</v>
      </c>
    </row>
    <row r="23" s="299" customFormat="1" ht="22" customHeight="1" spans="1:14">
      <c r="A23" s="427" t="s">
        <v>53</v>
      </c>
      <c r="B23" s="428">
        <v>5915</v>
      </c>
      <c r="C23" s="428">
        <v>5915</v>
      </c>
      <c r="D23" s="428">
        <v>6170</v>
      </c>
      <c r="E23" s="430">
        <f t="shared" si="0"/>
        <v>104.311073541843</v>
      </c>
      <c r="F23" s="430">
        <f t="shared" si="1"/>
        <v>84.9277357192016</v>
      </c>
      <c r="G23" s="428">
        <v>7265</v>
      </c>
      <c r="J23" s="351" t="s">
        <v>54</v>
      </c>
      <c r="K23" s="349">
        <v>0</v>
      </c>
      <c r="M23" s="368" t="s">
        <v>55</v>
      </c>
      <c r="N23" s="346">
        <v>0</v>
      </c>
    </row>
    <row r="24" s="299" customFormat="1" ht="22" customHeight="1" spans="1:14">
      <c r="A24" s="427" t="s">
        <v>56</v>
      </c>
      <c r="B24" s="428">
        <v>4956</v>
      </c>
      <c r="C24" s="428">
        <v>4956</v>
      </c>
      <c r="D24" s="428">
        <v>1669</v>
      </c>
      <c r="E24" s="430">
        <f t="shared" si="0"/>
        <v>33.6763518966909</v>
      </c>
      <c r="F24" s="430">
        <f t="shared" si="1"/>
        <v>28.8904275575558</v>
      </c>
      <c r="G24" s="428">
        <v>5777</v>
      </c>
      <c r="J24" s="351" t="s">
        <v>57</v>
      </c>
      <c r="K24" s="349">
        <v>256</v>
      </c>
      <c r="M24" s="368" t="s">
        <v>58</v>
      </c>
      <c r="N24" s="346">
        <v>248</v>
      </c>
    </row>
    <row r="25" s="299" customFormat="1" ht="22" customHeight="1" spans="1:14">
      <c r="A25" s="427" t="s">
        <v>59</v>
      </c>
      <c r="B25" s="428">
        <v>15501</v>
      </c>
      <c r="C25" s="428">
        <v>15501</v>
      </c>
      <c r="D25" s="428">
        <v>4944</v>
      </c>
      <c r="E25" s="430">
        <f t="shared" si="0"/>
        <v>31.8947164699052</v>
      </c>
      <c r="F25" s="430">
        <f t="shared" si="1"/>
        <v>21.6027265577209</v>
      </c>
      <c r="G25" s="428">
        <v>22886</v>
      </c>
      <c r="J25" s="351" t="s">
        <v>60</v>
      </c>
      <c r="K25" s="349">
        <v>0</v>
      </c>
      <c r="M25" s="368" t="s">
        <v>61</v>
      </c>
      <c r="N25" s="346">
        <v>0</v>
      </c>
    </row>
    <row r="26" s="299" customFormat="1" ht="22" customHeight="1" spans="1:14">
      <c r="A26" s="427" t="s">
        <v>62</v>
      </c>
      <c r="B26" s="428">
        <v>80</v>
      </c>
      <c r="C26" s="428">
        <v>80</v>
      </c>
      <c r="D26" s="428">
        <v>0</v>
      </c>
      <c r="E26" s="430"/>
      <c r="F26" s="430" t="e">
        <f t="shared" si="1"/>
        <v>#DIV/0!</v>
      </c>
      <c r="G26" s="428">
        <v>0</v>
      </c>
      <c r="J26" s="348" t="s">
        <v>63</v>
      </c>
      <c r="K26" s="346">
        <f>SUM(K27:K34)</f>
        <v>58809</v>
      </c>
      <c r="M26" s="368" t="s">
        <v>63</v>
      </c>
      <c r="N26" s="346">
        <v>64941</v>
      </c>
    </row>
    <row r="27" s="299" customFormat="1" ht="22" customHeight="1" spans="1:14">
      <c r="A27" s="427" t="s">
        <v>64</v>
      </c>
      <c r="B27" s="428">
        <v>27939</v>
      </c>
      <c r="C27" s="428">
        <v>27939</v>
      </c>
      <c r="D27" s="428">
        <v>43816</v>
      </c>
      <c r="E27" s="430">
        <f t="shared" si="0"/>
        <v>156.827373921758</v>
      </c>
      <c r="F27" s="430">
        <f t="shared" si="1"/>
        <v>203.994599376135</v>
      </c>
      <c r="G27" s="428">
        <v>21479</v>
      </c>
      <c r="J27" s="351" t="s">
        <v>65</v>
      </c>
      <c r="K27" s="349">
        <v>5915</v>
      </c>
      <c r="M27" s="368" t="s">
        <v>65</v>
      </c>
      <c r="N27" s="346">
        <v>6170</v>
      </c>
    </row>
    <row r="28" s="299" customFormat="1" ht="22" customHeight="1" spans="1:14">
      <c r="A28" s="427" t="s">
        <v>66</v>
      </c>
      <c r="B28" s="428"/>
      <c r="C28" s="428"/>
      <c r="D28" s="428">
        <v>9</v>
      </c>
      <c r="E28" s="430" t="e">
        <f t="shared" si="0"/>
        <v>#DIV/0!</v>
      </c>
      <c r="F28" s="430">
        <f t="shared" si="1"/>
        <v>0.234375</v>
      </c>
      <c r="G28" s="428">
        <v>3840</v>
      </c>
      <c r="J28" s="351" t="s">
        <v>67</v>
      </c>
      <c r="K28" s="349">
        <v>4956</v>
      </c>
      <c r="M28" s="368" t="s">
        <v>67</v>
      </c>
      <c r="N28" s="346">
        <v>1669</v>
      </c>
    </row>
    <row r="29" s="299" customFormat="1" ht="22" customHeight="1" spans="1:14">
      <c r="A29" s="427" t="s">
        <v>68</v>
      </c>
      <c r="B29" s="428">
        <v>563</v>
      </c>
      <c r="C29" s="428">
        <v>563</v>
      </c>
      <c r="D29" s="428">
        <v>447</v>
      </c>
      <c r="E29" s="430">
        <f t="shared" si="0"/>
        <v>79.3960923623446</v>
      </c>
      <c r="F29" s="430">
        <f t="shared" si="1"/>
        <v>60.8991825613079</v>
      </c>
      <c r="G29" s="428">
        <v>734</v>
      </c>
      <c r="J29" s="351" t="s">
        <v>69</v>
      </c>
      <c r="K29" s="349">
        <v>15501</v>
      </c>
      <c r="M29" s="368" t="s">
        <v>69</v>
      </c>
      <c r="N29" s="346">
        <v>4944</v>
      </c>
    </row>
    <row r="30" s="299" customFormat="1" ht="22" customHeight="1" spans="1:14">
      <c r="A30" s="427" t="s">
        <v>70</v>
      </c>
      <c r="B30" s="428">
        <v>3855</v>
      </c>
      <c r="C30" s="428">
        <v>3855</v>
      </c>
      <c r="D30" s="428">
        <v>7886</v>
      </c>
      <c r="E30" s="430">
        <f t="shared" si="0"/>
        <v>204.565499351492</v>
      </c>
      <c r="F30" s="430">
        <f t="shared" si="1"/>
        <v>126.601380638947</v>
      </c>
      <c r="G30" s="428">
        <v>6229</v>
      </c>
      <c r="J30" s="351" t="s">
        <v>71</v>
      </c>
      <c r="K30" s="349">
        <v>80</v>
      </c>
      <c r="M30" s="368" t="s">
        <v>71</v>
      </c>
      <c r="N30" s="346">
        <v>0</v>
      </c>
    </row>
    <row r="31" s="299" customFormat="1" ht="22" customHeight="1" spans="1:14">
      <c r="A31" s="431"/>
      <c r="B31" s="428"/>
      <c r="C31" s="428"/>
      <c r="D31" s="428"/>
      <c r="E31" s="430"/>
      <c r="F31" s="430"/>
      <c r="G31" s="428"/>
      <c r="J31" s="351" t="s">
        <v>72</v>
      </c>
      <c r="K31" s="349">
        <v>27939</v>
      </c>
      <c r="M31" s="368" t="s">
        <v>72</v>
      </c>
      <c r="N31" s="346">
        <v>43816</v>
      </c>
    </row>
    <row r="32" s="300" customFormat="1" ht="22" customHeight="1" spans="1:14">
      <c r="A32" s="185" t="s">
        <v>73</v>
      </c>
      <c r="B32" s="257">
        <f>B22+B5</f>
        <v>162000</v>
      </c>
      <c r="C32" s="257">
        <f>C22+C5</f>
        <v>132000</v>
      </c>
      <c r="D32" s="257">
        <f>D22+D5</f>
        <v>137450</v>
      </c>
      <c r="E32" s="426">
        <f t="shared" si="0"/>
        <v>84.8456790123457</v>
      </c>
      <c r="F32" s="426">
        <f t="shared" si="1"/>
        <v>90.8189897254617</v>
      </c>
      <c r="G32" s="257">
        <f>G22+G5</f>
        <v>151345</v>
      </c>
      <c r="J32" s="351" t="s">
        <v>74</v>
      </c>
      <c r="K32" s="349">
        <v>0</v>
      </c>
      <c r="M32" s="368" t="s">
        <v>74</v>
      </c>
      <c r="N32" s="346">
        <v>9</v>
      </c>
    </row>
    <row r="33" s="356" customFormat="1" ht="24" customHeight="1" spans="1:14">
      <c r="A33" s="432"/>
      <c r="B33" s="432"/>
      <c r="C33" s="432"/>
      <c r="D33" s="432"/>
      <c r="E33" s="432"/>
      <c r="F33" s="432"/>
      <c r="G33" s="432"/>
      <c r="J33" s="351" t="s">
        <v>75</v>
      </c>
      <c r="K33" s="349">
        <v>563</v>
      </c>
      <c r="M33" s="368" t="s">
        <v>75</v>
      </c>
      <c r="N33" s="346">
        <v>447</v>
      </c>
    </row>
    <row r="34" s="332" customFormat="1" ht="24" customHeight="1" spans="10:14">
      <c r="J34" s="351" t="s">
        <v>76</v>
      </c>
      <c r="K34" s="349">
        <v>3855</v>
      </c>
      <c r="M34" s="368" t="s">
        <v>77</v>
      </c>
      <c r="N34" s="346">
        <v>7886</v>
      </c>
    </row>
    <row r="35" s="332" customFormat="1" ht="24" customHeight="1" spans="6:11">
      <c r="F35" s="381"/>
      <c r="J35" s="351" t="s">
        <v>76</v>
      </c>
      <c r="K35" s="349">
        <v>3855</v>
      </c>
    </row>
    <row r="36" s="332" customFormat="1" ht="24" customHeight="1"/>
    <row r="37" s="332" customFormat="1" ht="24" customHeight="1"/>
    <row r="38" s="332" customFormat="1" ht="24" customHeight="1"/>
    <row r="39" s="332" customFormat="1" ht="24" customHeight="1"/>
    <row r="40" s="332" customFormat="1" ht="24" customHeight="1"/>
    <row r="41" s="332" customFormat="1" ht="24" customHeight="1"/>
    <row r="42" s="332" customFormat="1" ht="24" customHeight="1"/>
    <row r="43" s="332" customFormat="1" ht="24" customHeight="1"/>
    <row r="44" s="332" customFormat="1" ht="24" customHeight="1"/>
    <row r="45" s="332" customFormat="1" ht="24" customHeight="1"/>
    <row r="46" s="332" customFormat="1" ht="24" customHeight="1"/>
    <row r="47" s="332" customFormat="1" ht="24" customHeight="1"/>
    <row r="48" s="332" customFormat="1" ht="24" customHeight="1"/>
    <row r="49" s="332" customFormat="1" ht="24" customHeight="1"/>
    <row r="50" s="332" customFormat="1" ht="24" customHeight="1"/>
    <row r="51" s="332" customFormat="1" ht="24" customHeight="1"/>
    <row r="52" s="332" customFormat="1" ht="24" customHeight="1"/>
    <row r="53" s="332" customFormat="1" ht="24" customHeight="1"/>
    <row r="54" s="332" customFormat="1" ht="24" customHeight="1"/>
    <row r="55" s="332" customFormat="1" ht="24" customHeight="1"/>
    <row r="56" s="332" customFormat="1" ht="24" customHeight="1"/>
    <row r="57" s="332" customFormat="1" ht="24" customHeight="1"/>
    <row r="58" s="332" customFormat="1" ht="24" customHeight="1"/>
    <row r="59" s="332" customFormat="1" ht="24" customHeight="1"/>
    <row r="60" s="332" customFormat="1" ht="24" customHeight="1"/>
    <row r="61" s="332" customFormat="1" ht="24" customHeight="1"/>
    <row r="62" s="332" customFormat="1" ht="24" customHeight="1"/>
    <row r="63" s="332" customFormat="1" ht="24" customHeight="1"/>
    <row r="64" s="332" customFormat="1" ht="24" customHeight="1"/>
    <row r="65" s="332" customFormat="1" ht="24" customHeight="1"/>
    <row r="66" s="332" customFormat="1" ht="24" customHeight="1"/>
    <row r="67" s="332" customFormat="1" ht="24" customHeight="1"/>
    <row r="68" s="332" customFormat="1" ht="24" customHeight="1"/>
    <row r="69" s="332" customFormat="1" ht="24" customHeight="1"/>
    <row r="70" s="332" customFormat="1" ht="24" customHeight="1"/>
    <row r="71" s="332" customFormat="1" ht="24" customHeight="1"/>
    <row r="72" s="332" customFormat="1" ht="24" customHeight="1"/>
    <row r="73" s="332" customFormat="1" ht="24" customHeight="1"/>
    <row r="74" s="332" customFormat="1" ht="24" customHeight="1"/>
    <row r="75" s="332" customFormat="1" ht="24" customHeight="1"/>
    <row r="76" s="332" customFormat="1" ht="24" customHeight="1"/>
    <row r="77" s="332" customFormat="1" ht="24" customHeight="1"/>
    <row r="78" s="332" customFormat="1" ht="24" customHeight="1"/>
    <row r="79" s="332" customFormat="1" ht="24" customHeight="1"/>
    <row r="80" s="332" customFormat="1" ht="24" customHeight="1"/>
    <row r="81" s="332" customFormat="1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A33:F33"/>
  </mergeCells>
  <printOptions horizontalCentered="1"/>
  <pageMargins left="0.393055555555556" right="0.393055555555556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80"/>
  <sheetViews>
    <sheetView showGridLines="0" showZeros="0" view="pageBreakPreview" zoomScaleNormal="100" workbookViewId="0">
      <selection activeCell="A13" sqref="A13"/>
    </sheetView>
  </sheetViews>
  <sheetFormatPr defaultColWidth="9" defaultRowHeight="15" customHeight="1"/>
  <cols>
    <col min="1" max="1" width="32" style="320" customWidth="1"/>
    <col min="2" max="6" width="11.625" style="320" customWidth="1"/>
    <col min="7" max="7" width="13.875" style="320" hidden="1" customWidth="1"/>
    <col min="8" max="23" width="9" style="320" hidden="1" customWidth="1"/>
    <col min="24" max="243" width="9" style="320"/>
    <col min="244" max="16384" width="9" style="321"/>
  </cols>
  <sheetData>
    <row r="1" s="262" customFormat="1" ht="24" customHeight="1" spans="1:6">
      <c r="A1" s="268" t="s">
        <v>78</v>
      </c>
      <c r="B1" s="269"/>
      <c r="C1" s="269"/>
      <c r="D1" s="269"/>
      <c r="E1" s="269"/>
      <c r="F1" s="269"/>
    </row>
    <row r="2" s="318" customFormat="1" ht="42" customHeight="1" spans="1:6">
      <c r="A2" s="333" t="s">
        <v>79</v>
      </c>
      <c r="B2" s="333"/>
      <c r="C2" s="333"/>
      <c r="D2" s="333"/>
      <c r="E2" s="333"/>
      <c r="F2" s="333"/>
    </row>
    <row r="3" s="319" customFormat="1" ht="27" customHeight="1" spans="6:6">
      <c r="F3" s="319" t="s">
        <v>80</v>
      </c>
    </row>
    <row r="4" s="300" customFormat="1" ht="30" customHeight="1" spans="1:7">
      <c r="A4" s="185" t="s">
        <v>3</v>
      </c>
      <c r="B4" s="239" t="s">
        <v>4</v>
      </c>
      <c r="C4" s="240" t="s">
        <v>5</v>
      </c>
      <c r="D4" s="241" t="s">
        <v>6</v>
      </c>
      <c r="E4" s="242" t="s">
        <v>7</v>
      </c>
      <c r="F4" s="242" t="s">
        <v>8</v>
      </c>
      <c r="G4" s="300" t="s">
        <v>9</v>
      </c>
    </row>
    <row r="5" s="299" customFormat="1" ht="23" customHeight="1" spans="1:21">
      <c r="A5" s="334" t="s">
        <v>81</v>
      </c>
      <c r="B5" s="335">
        <v>26677</v>
      </c>
      <c r="C5" s="335">
        <v>36677</v>
      </c>
      <c r="D5" s="335">
        <v>53474</v>
      </c>
      <c r="E5" s="409">
        <f>D5/B5*100</f>
        <v>200.449825692544</v>
      </c>
      <c r="F5" s="335">
        <f t="shared" ref="F5:F29" si="0">D5/G5*100</f>
        <v>150.406435462549</v>
      </c>
      <c r="G5" s="335">
        <v>35553</v>
      </c>
      <c r="J5" s="368" t="s">
        <v>82</v>
      </c>
      <c r="K5" s="346">
        <v>26677</v>
      </c>
      <c r="L5" s="346">
        <v>55383</v>
      </c>
      <c r="M5" s="346">
        <v>53474</v>
      </c>
      <c r="R5" s="335">
        <v>26677</v>
      </c>
      <c r="S5" s="413">
        <v>-20000</v>
      </c>
      <c r="T5" s="299">
        <v>30000</v>
      </c>
      <c r="U5" s="299">
        <f>SUM(R5:T5)</f>
        <v>36677</v>
      </c>
    </row>
    <row r="6" s="299" customFormat="1" ht="23" customHeight="1" spans="1:21">
      <c r="A6" s="334" t="s">
        <v>83</v>
      </c>
      <c r="B6" s="335">
        <v>0</v>
      </c>
      <c r="C6" s="335">
        <v>0</v>
      </c>
      <c r="D6" s="335">
        <v>0</v>
      </c>
      <c r="E6" s="409"/>
      <c r="F6" s="335"/>
      <c r="G6" s="335">
        <v>0</v>
      </c>
      <c r="J6" s="368" t="s">
        <v>84</v>
      </c>
      <c r="K6" s="346">
        <v>0</v>
      </c>
      <c r="L6" s="346">
        <v>0</v>
      </c>
      <c r="M6" s="346">
        <v>0</v>
      </c>
      <c r="R6" s="335">
        <v>0</v>
      </c>
      <c r="S6" s="413"/>
      <c r="U6" s="299">
        <f t="shared" ref="U6:U30" si="1">SUM(R6:T6)</f>
        <v>0</v>
      </c>
    </row>
    <row r="7" s="299" customFormat="1" ht="23" customHeight="1" spans="1:21">
      <c r="A7" s="334" t="s">
        <v>85</v>
      </c>
      <c r="B7" s="335">
        <v>58</v>
      </c>
      <c r="C7" s="335">
        <v>258</v>
      </c>
      <c r="D7" s="335">
        <v>292</v>
      </c>
      <c r="E7" s="409">
        <f>D7/B7*100</f>
        <v>503.448275862069</v>
      </c>
      <c r="F7" s="335">
        <f t="shared" si="0"/>
        <v>109.36329588015</v>
      </c>
      <c r="G7" s="335">
        <v>267</v>
      </c>
      <c r="J7" s="368" t="s">
        <v>86</v>
      </c>
      <c r="K7" s="346">
        <v>58</v>
      </c>
      <c r="L7" s="346">
        <v>292</v>
      </c>
      <c r="M7" s="346">
        <v>292</v>
      </c>
      <c r="R7" s="335">
        <v>58</v>
      </c>
      <c r="S7" s="413"/>
      <c r="T7" s="299">
        <v>200</v>
      </c>
      <c r="U7" s="299">
        <f t="shared" si="1"/>
        <v>258</v>
      </c>
    </row>
    <row r="8" s="299" customFormat="1" ht="23" customHeight="1" spans="1:21">
      <c r="A8" s="334" t="s">
        <v>87</v>
      </c>
      <c r="B8" s="335">
        <v>16219</v>
      </c>
      <c r="C8" s="335">
        <v>16219</v>
      </c>
      <c r="D8" s="335">
        <v>17938</v>
      </c>
      <c r="E8" s="409">
        <f t="shared" ref="E5:E29" si="2">D8/B8*100</f>
        <v>110.598680559837</v>
      </c>
      <c r="F8" s="335">
        <f t="shared" si="0"/>
        <v>109.719248883724</v>
      </c>
      <c r="G8" s="335">
        <v>16349</v>
      </c>
      <c r="J8" s="368" t="s">
        <v>88</v>
      </c>
      <c r="K8" s="346">
        <v>16219</v>
      </c>
      <c r="L8" s="346">
        <v>17938</v>
      </c>
      <c r="M8" s="346">
        <v>17938</v>
      </c>
      <c r="R8" s="335">
        <v>16219</v>
      </c>
      <c r="S8" s="413"/>
      <c r="U8" s="299">
        <f t="shared" si="1"/>
        <v>16219</v>
      </c>
    </row>
    <row r="9" s="299" customFormat="1" ht="23" customHeight="1" spans="1:21">
      <c r="A9" s="334" t="s">
        <v>89</v>
      </c>
      <c r="B9" s="335">
        <v>104880</v>
      </c>
      <c r="C9" s="335">
        <v>126880</v>
      </c>
      <c r="D9" s="335">
        <v>125524</v>
      </c>
      <c r="E9" s="409">
        <f t="shared" si="2"/>
        <v>119.683447749809</v>
      </c>
      <c r="F9" s="335">
        <f t="shared" si="0"/>
        <v>102.032953187615</v>
      </c>
      <c r="G9" s="335">
        <v>123023</v>
      </c>
      <c r="J9" s="368" t="s">
        <v>90</v>
      </c>
      <c r="K9" s="346">
        <v>104880</v>
      </c>
      <c r="L9" s="346">
        <v>126149</v>
      </c>
      <c r="M9" s="346">
        <v>125524</v>
      </c>
      <c r="R9" s="335">
        <v>104880</v>
      </c>
      <c r="S9" s="413"/>
      <c r="T9" s="299">
        <v>22000</v>
      </c>
      <c r="U9" s="299">
        <f t="shared" si="1"/>
        <v>126880</v>
      </c>
    </row>
    <row r="10" s="300" customFormat="1" ht="23" customHeight="1" spans="1:21">
      <c r="A10" s="334" t="s">
        <v>91</v>
      </c>
      <c r="B10" s="335">
        <v>1633</v>
      </c>
      <c r="C10" s="335">
        <v>633</v>
      </c>
      <c r="D10" s="335">
        <v>545</v>
      </c>
      <c r="E10" s="409">
        <f t="shared" si="2"/>
        <v>33.3741579914268</v>
      </c>
      <c r="F10" s="335">
        <f t="shared" si="0"/>
        <v>19.9487554904832</v>
      </c>
      <c r="G10" s="335">
        <v>2732</v>
      </c>
      <c r="J10" s="368" t="s">
        <v>92</v>
      </c>
      <c r="K10" s="346">
        <v>1633</v>
      </c>
      <c r="L10" s="346">
        <v>1106</v>
      </c>
      <c r="M10" s="346">
        <v>545</v>
      </c>
      <c r="R10" s="335">
        <v>1633</v>
      </c>
      <c r="S10" s="300">
        <v>-1000</v>
      </c>
      <c r="U10" s="299">
        <f t="shared" si="1"/>
        <v>633</v>
      </c>
    </row>
    <row r="11" s="299" customFormat="1" ht="23" customHeight="1" spans="1:21">
      <c r="A11" s="334" t="s">
        <v>93</v>
      </c>
      <c r="B11" s="335">
        <v>4411</v>
      </c>
      <c r="C11" s="335">
        <v>4411</v>
      </c>
      <c r="D11" s="335">
        <v>5179</v>
      </c>
      <c r="E11" s="409">
        <f t="shared" si="2"/>
        <v>117.411017909771</v>
      </c>
      <c r="F11" s="335">
        <f t="shared" si="0"/>
        <v>99.5196003074558</v>
      </c>
      <c r="G11" s="335">
        <v>5204</v>
      </c>
      <c r="J11" s="368" t="s">
        <v>94</v>
      </c>
      <c r="K11" s="346">
        <v>4411</v>
      </c>
      <c r="L11" s="346">
        <v>5199</v>
      </c>
      <c r="M11" s="346">
        <v>5179</v>
      </c>
      <c r="R11" s="335">
        <v>4411</v>
      </c>
      <c r="S11" s="413"/>
      <c r="U11" s="299">
        <f t="shared" si="1"/>
        <v>4411</v>
      </c>
    </row>
    <row r="12" s="299" customFormat="1" ht="23" customHeight="1" spans="1:21">
      <c r="A12" s="334" t="s">
        <v>95</v>
      </c>
      <c r="B12" s="335">
        <v>51582</v>
      </c>
      <c r="C12" s="335">
        <v>81582</v>
      </c>
      <c r="D12" s="335">
        <v>88559</v>
      </c>
      <c r="E12" s="409">
        <f t="shared" si="2"/>
        <v>171.685859408321</v>
      </c>
      <c r="F12" s="335">
        <f t="shared" si="0"/>
        <v>108.375451263538</v>
      </c>
      <c r="G12" s="335">
        <v>81715</v>
      </c>
      <c r="J12" s="368" t="s">
        <v>96</v>
      </c>
      <c r="K12" s="346">
        <v>51582</v>
      </c>
      <c r="L12" s="346">
        <v>88559</v>
      </c>
      <c r="M12" s="346">
        <v>88559</v>
      </c>
      <c r="R12" s="335">
        <v>51582</v>
      </c>
      <c r="S12" s="413"/>
      <c r="T12" s="299">
        <v>30000</v>
      </c>
      <c r="U12" s="299">
        <f t="shared" si="1"/>
        <v>81582</v>
      </c>
    </row>
    <row r="13" s="299" customFormat="1" ht="23" customHeight="1" spans="1:21">
      <c r="A13" s="334" t="s">
        <v>97</v>
      </c>
      <c r="B13" s="335">
        <v>50364</v>
      </c>
      <c r="C13" s="335">
        <v>80364</v>
      </c>
      <c r="D13" s="335">
        <v>66200</v>
      </c>
      <c r="E13" s="409">
        <f t="shared" si="2"/>
        <v>131.443094273688</v>
      </c>
      <c r="F13" s="335">
        <f t="shared" si="0"/>
        <v>108.109873599634</v>
      </c>
      <c r="G13" s="335">
        <v>61234</v>
      </c>
      <c r="J13" s="368" t="s">
        <v>98</v>
      </c>
      <c r="K13" s="346">
        <v>50364</v>
      </c>
      <c r="L13" s="346">
        <v>66307</v>
      </c>
      <c r="M13" s="346">
        <v>66200</v>
      </c>
      <c r="R13" s="335">
        <v>50364</v>
      </c>
      <c r="S13" s="413"/>
      <c r="T13" s="299">
        <v>30000</v>
      </c>
      <c r="U13" s="299">
        <f t="shared" si="1"/>
        <v>80364</v>
      </c>
    </row>
    <row r="14" s="299" customFormat="1" ht="23" customHeight="1" spans="1:21">
      <c r="A14" s="334" t="s">
        <v>99</v>
      </c>
      <c r="B14" s="335">
        <v>9244</v>
      </c>
      <c r="C14" s="335">
        <v>9244</v>
      </c>
      <c r="D14" s="335">
        <v>16464</v>
      </c>
      <c r="E14" s="409">
        <f t="shared" si="2"/>
        <v>178.104716572912</v>
      </c>
      <c r="F14" s="335">
        <f t="shared" si="0"/>
        <v>119.555587829497</v>
      </c>
      <c r="G14" s="335">
        <v>13771</v>
      </c>
      <c r="J14" s="368" t="s">
        <v>100</v>
      </c>
      <c r="K14" s="346">
        <v>9244</v>
      </c>
      <c r="L14" s="346">
        <v>16464</v>
      </c>
      <c r="M14" s="346">
        <v>16464</v>
      </c>
      <c r="R14" s="335">
        <v>9244</v>
      </c>
      <c r="S14" s="413"/>
      <c r="U14" s="299">
        <f t="shared" si="1"/>
        <v>9244</v>
      </c>
    </row>
    <row r="15" s="299" customFormat="1" ht="23" customHeight="1" spans="1:21">
      <c r="A15" s="334" t="s">
        <v>101</v>
      </c>
      <c r="B15" s="335">
        <v>4494</v>
      </c>
      <c r="C15" s="335">
        <v>14494</v>
      </c>
      <c r="D15" s="335">
        <v>11712</v>
      </c>
      <c r="E15" s="409">
        <f t="shared" si="2"/>
        <v>260.614152202937</v>
      </c>
      <c r="F15" s="335">
        <f t="shared" si="0"/>
        <v>159.065598261578</v>
      </c>
      <c r="G15" s="335">
        <v>7363</v>
      </c>
      <c r="J15" s="368" t="s">
        <v>102</v>
      </c>
      <c r="K15" s="346">
        <v>4494</v>
      </c>
      <c r="L15" s="346">
        <v>11712</v>
      </c>
      <c r="M15" s="346">
        <v>11712</v>
      </c>
      <c r="R15" s="335">
        <v>4494</v>
      </c>
      <c r="S15" s="413"/>
      <c r="T15" s="299">
        <v>10000</v>
      </c>
      <c r="U15" s="299">
        <f t="shared" si="1"/>
        <v>14494</v>
      </c>
    </row>
    <row r="16" s="299" customFormat="1" ht="23" customHeight="1" spans="1:21">
      <c r="A16" s="334" t="s">
        <v>103</v>
      </c>
      <c r="B16" s="335">
        <v>50783</v>
      </c>
      <c r="C16" s="335">
        <v>101134</v>
      </c>
      <c r="D16" s="335">
        <v>80336</v>
      </c>
      <c r="E16" s="409">
        <f t="shared" si="2"/>
        <v>158.194671445169</v>
      </c>
      <c r="F16" s="335">
        <f t="shared" si="0"/>
        <v>110.672415930788</v>
      </c>
      <c r="G16" s="335">
        <v>72589</v>
      </c>
      <c r="J16" s="368" t="s">
        <v>104</v>
      </c>
      <c r="K16" s="346">
        <v>50783</v>
      </c>
      <c r="L16" s="346">
        <v>105073</v>
      </c>
      <c r="M16" s="346">
        <v>80336</v>
      </c>
      <c r="R16" s="335">
        <v>50783</v>
      </c>
      <c r="S16" s="413"/>
      <c r="T16" s="299">
        <v>50351</v>
      </c>
      <c r="U16" s="299">
        <f t="shared" si="1"/>
        <v>101134</v>
      </c>
    </row>
    <row r="17" s="299" customFormat="1" ht="23" customHeight="1" spans="1:21">
      <c r="A17" s="334" t="s">
        <v>105</v>
      </c>
      <c r="B17" s="335">
        <v>6898</v>
      </c>
      <c r="C17" s="335">
        <v>9339</v>
      </c>
      <c r="D17" s="335">
        <v>6794</v>
      </c>
      <c r="E17" s="409">
        <f t="shared" si="2"/>
        <v>98.4923166135112</v>
      </c>
      <c r="F17" s="335">
        <f t="shared" si="0"/>
        <v>87.4726406591992</v>
      </c>
      <c r="G17" s="335">
        <v>7767</v>
      </c>
      <c r="J17" s="368" t="s">
        <v>106</v>
      </c>
      <c r="K17" s="346">
        <v>6898</v>
      </c>
      <c r="L17" s="346">
        <v>7525</v>
      </c>
      <c r="M17" s="346">
        <v>6794</v>
      </c>
      <c r="R17" s="335">
        <v>6898</v>
      </c>
      <c r="S17" s="413">
        <v>-1559</v>
      </c>
      <c r="T17" s="299">
        <v>4000</v>
      </c>
      <c r="U17" s="299">
        <f t="shared" si="1"/>
        <v>9339</v>
      </c>
    </row>
    <row r="18" s="299" customFormat="1" ht="23" customHeight="1" spans="1:21">
      <c r="A18" s="336" t="s">
        <v>107</v>
      </c>
      <c r="B18" s="335">
        <v>6664</v>
      </c>
      <c r="C18" s="335">
        <v>3664</v>
      </c>
      <c r="D18" s="335">
        <v>3544</v>
      </c>
      <c r="E18" s="409">
        <f t="shared" si="2"/>
        <v>53.1812725090036</v>
      </c>
      <c r="F18" s="335">
        <f t="shared" si="0"/>
        <v>57.7010745685445</v>
      </c>
      <c r="G18" s="335">
        <v>6142</v>
      </c>
      <c r="J18" s="368" t="s">
        <v>108</v>
      </c>
      <c r="K18" s="346">
        <v>6664</v>
      </c>
      <c r="L18" s="346">
        <v>3544</v>
      </c>
      <c r="M18" s="346">
        <v>3544</v>
      </c>
      <c r="R18" s="335">
        <v>6664</v>
      </c>
      <c r="S18" s="299">
        <v>-3000</v>
      </c>
      <c r="U18" s="299">
        <f t="shared" si="1"/>
        <v>3664</v>
      </c>
    </row>
    <row r="19" s="299" customFormat="1" ht="23" customHeight="1" spans="1:21">
      <c r="A19" s="336" t="s">
        <v>109</v>
      </c>
      <c r="B19" s="335">
        <v>2076</v>
      </c>
      <c r="C19" s="335">
        <v>2076</v>
      </c>
      <c r="D19" s="335">
        <v>2388</v>
      </c>
      <c r="E19" s="409">
        <f t="shared" si="2"/>
        <v>115.028901734104</v>
      </c>
      <c r="F19" s="335">
        <f t="shared" si="0"/>
        <v>147.863777089783</v>
      </c>
      <c r="G19" s="335">
        <v>1615</v>
      </c>
      <c r="J19" s="368" t="s">
        <v>110</v>
      </c>
      <c r="K19" s="346">
        <v>2076</v>
      </c>
      <c r="L19" s="346">
        <v>2388</v>
      </c>
      <c r="M19" s="346">
        <v>2388</v>
      </c>
      <c r="R19" s="335">
        <v>2076</v>
      </c>
      <c r="S19" s="413"/>
      <c r="U19" s="299">
        <f t="shared" si="1"/>
        <v>2076</v>
      </c>
    </row>
    <row r="20" s="299" customFormat="1" ht="23" customHeight="1" spans="1:21">
      <c r="A20" s="336" t="s">
        <v>111</v>
      </c>
      <c r="B20" s="335">
        <v>531</v>
      </c>
      <c r="C20" s="335">
        <v>531</v>
      </c>
      <c r="D20" s="335">
        <v>565</v>
      </c>
      <c r="E20" s="409">
        <f t="shared" si="2"/>
        <v>106.403013182674</v>
      </c>
      <c r="F20" s="335">
        <f t="shared" si="0"/>
        <v>56.1072492552135</v>
      </c>
      <c r="G20" s="335">
        <v>1007</v>
      </c>
      <c r="J20" s="368" t="s">
        <v>112</v>
      </c>
      <c r="K20" s="346">
        <v>531</v>
      </c>
      <c r="L20" s="346">
        <v>1421</v>
      </c>
      <c r="M20" s="346">
        <v>565</v>
      </c>
      <c r="R20" s="335">
        <v>531</v>
      </c>
      <c r="S20" s="413"/>
      <c r="U20" s="299">
        <f t="shared" si="1"/>
        <v>531</v>
      </c>
    </row>
    <row r="21" s="299" customFormat="1" ht="23" customHeight="1" spans="1:21">
      <c r="A21" s="336" t="s">
        <v>113</v>
      </c>
      <c r="B21" s="335">
        <v>0</v>
      </c>
      <c r="C21" s="335">
        <v>0</v>
      </c>
      <c r="D21" s="335">
        <v>0</v>
      </c>
      <c r="E21" s="409"/>
      <c r="F21" s="335"/>
      <c r="G21" s="335">
        <v>0</v>
      </c>
      <c r="J21" s="368" t="s">
        <v>114</v>
      </c>
      <c r="K21" s="346">
        <v>0</v>
      </c>
      <c r="L21" s="346">
        <v>0</v>
      </c>
      <c r="M21" s="346">
        <v>0</v>
      </c>
      <c r="R21" s="335">
        <v>0</v>
      </c>
      <c r="S21" s="413"/>
      <c r="U21" s="299">
        <f t="shared" si="1"/>
        <v>0</v>
      </c>
    </row>
    <row r="22" s="299" customFormat="1" ht="23" customHeight="1" spans="1:21">
      <c r="A22" s="336" t="s">
        <v>115</v>
      </c>
      <c r="B22" s="335">
        <v>2676</v>
      </c>
      <c r="C22" s="335">
        <v>2676</v>
      </c>
      <c r="D22" s="335">
        <v>3751</v>
      </c>
      <c r="E22" s="409">
        <f t="shared" si="2"/>
        <v>140.171898355755</v>
      </c>
      <c r="F22" s="335">
        <f t="shared" si="0"/>
        <v>35.2372005636449</v>
      </c>
      <c r="G22" s="335">
        <v>10645</v>
      </c>
      <c r="J22" s="368" t="s">
        <v>116</v>
      </c>
      <c r="K22" s="346">
        <v>2676</v>
      </c>
      <c r="L22" s="346">
        <v>3751</v>
      </c>
      <c r="M22" s="346">
        <v>3751</v>
      </c>
      <c r="R22" s="335">
        <v>2676</v>
      </c>
      <c r="S22" s="413"/>
      <c r="U22" s="299">
        <f t="shared" si="1"/>
        <v>2676</v>
      </c>
    </row>
    <row r="23" s="299" customFormat="1" ht="23" customHeight="1" spans="1:21">
      <c r="A23" s="336" t="s">
        <v>117</v>
      </c>
      <c r="B23" s="335">
        <v>12212</v>
      </c>
      <c r="C23" s="335">
        <v>22212</v>
      </c>
      <c r="D23" s="335">
        <v>21512</v>
      </c>
      <c r="E23" s="409">
        <f t="shared" si="2"/>
        <v>176.154602030789</v>
      </c>
      <c r="F23" s="335">
        <f t="shared" si="0"/>
        <v>121.447524417095</v>
      </c>
      <c r="G23" s="335">
        <v>17713</v>
      </c>
      <c r="J23" s="368" t="s">
        <v>118</v>
      </c>
      <c r="K23" s="346">
        <v>12212</v>
      </c>
      <c r="L23" s="346">
        <v>21962</v>
      </c>
      <c r="M23" s="346">
        <v>21512</v>
      </c>
      <c r="R23" s="335">
        <v>12212</v>
      </c>
      <c r="S23" s="413"/>
      <c r="T23" s="299">
        <v>10000</v>
      </c>
      <c r="U23" s="299">
        <f t="shared" si="1"/>
        <v>22212</v>
      </c>
    </row>
    <row r="24" s="299" customFormat="1" ht="23" customHeight="1" spans="1:21">
      <c r="A24" s="336" t="s">
        <v>119</v>
      </c>
      <c r="B24" s="335">
        <v>725</v>
      </c>
      <c r="C24" s="335">
        <v>725</v>
      </c>
      <c r="D24" s="335">
        <v>3285</v>
      </c>
      <c r="E24" s="409">
        <f t="shared" si="2"/>
        <v>453.103448275862</v>
      </c>
      <c r="F24" s="335">
        <f t="shared" si="0"/>
        <v>88.2827196990056</v>
      </c>
      <c r="G24" s="335">
        <v>3721</v>
      </c>
      <c r="J24" s="368" t="s">
        <v>120</v>
      </c>
      <c r="K24" s="346">
        <v>725</v>
      </c>
      <c r="L24" s="346">
        <v>3285</v>
      </c>
      <c r="M24" s="346">
        <v>3285</v>
      </c>
      <c r="R24" s="335">
        <v>725</v>
      </c>
      <c r="S24" s="413"/>
      <c r="U24" s="299">
        <f t="shared" si="1"/>
        <v>725</v>
      </c>
    </row>
    <row r="25" s="299" customFormat="1" ht="23" customHeight="1" spans="1:21">
      <c r="A25" s="336" t="s">
        <v>121</v>
      </c>
      <c r="B25" s="335">
        <v>24557</v>
      </c>
      <c r="C25" s="335">
        <v>104557</v>
      </c>
      <c r="D25" s="335">
        <v>54255</v>
      </c>
      <c r="E25" s="409">
        <f t="shared" si="2"/>
        <v>220.934967626339</v>
      </c>
      <c r="F25" s="335">
        <f t="shared" si="0"/>
        <v>106.261506521995</v>
      </c>
      <c r="G25" s="335">
        <v>51058</v>
      </c>
      <c r="J25" s="368" t="s">
        <v>122</v>
      </c>
      <c r="K25" s="346">
        <v>24557</v>
      </c>
      <c r="L25" s="346">
        <v>100496</v>
      </c>
      <c r="M25" s="346">
        <v>54255</v>
      </c>
      <c r="R25" s="335">
        <v>24557</v>
      </c>
      <c r="S25" s="413"/>
      <c r="T25" s="299">
        <v>80000</v>
      </c>
      <c r="U25" s="299">
        <f t="shared" si="1"/>
        <v>104557</v>
      </c>
    </row>
    <row r="26" s="299" customFormat="1" ht="23" customHeight="1" spans="1:21">
      <c r="A26" s="337" t="s">
        <v>123</v>
      </c>
      <c r="B26" s="335">
        <v>3500</v>
      </c>
      <c r="C26" s="335">
        <v>3500</v>
      </c>
      <c r="D26" s="335">
        <v>0</v>
      </c>
      <c r="E26" s="409">
        <f t="shared" si="2"/>
        <v>0</v>
      </c>
      <c r="F26" s="335"/>
      <c r="G26" s="335">
        <v>0</v>
      </c>
      <c r="J26" s="368" t="s">
        <v>124</v>
      </c>
      <c r="K26" s="349">
        <v>3500</v>
      </c>
      <c r="L26" s="346">
        <v>0</v>
      </c>
      <c r="M26" s="346">
        <v>0</v>
      </c>
      <c r="R26" s="335">
        <v>3500</v>
      </c>
      <c r="S26" s="413"/>
      <c r="U26" s="299">
        <f t="shared" si="1"/>
        <v>3500</v>
      </c>
    </row>
    <row r="27" s="299" customFormat="1" ht="23" customHeight="1" spans="1:21">
      <c r="A27" s="337" t="s">
        <v>125</v>
      </c>
      <c r="B27" s="335">
        <v>12000</v>
      </c>
      <c r="C27" s="335">
        <v>0</v>
      </c>
      <c r="D27" s="335">
        <v>0</v>
      </c>
      <c r="E27" s="409">
        <f t="shared" si="2"/>
        <v>0</v>
      </c>
      <c r="F27" s="335" t="e">
        <f>D27/G27*100</f>
        <v>#DIV/0!</v>
      </c>
      <c r="G27" s="335">
        <v>0</v>
      </c>
      <c r="J27" s="368" t="s">
        <v>126</v>
      </c>
      <c r="K27" s="346">
        <v>12000</v>
      </c>
      <c r="L27" s="346">
        <v>269</v>
      </c>
      <c r="M27" s="346">
        <v>0</v>
      </c>
      <c r="R27" s="335">
        <v>12000</v>
      </c>
      <c r="S27" s="299">
        <v>-12000</v>
      </c>
      <c r="U27" s="299">
        <f t="shared" si="1"/>
        <v>0</v>
      </c>
    </row>
    <row r="28" s="299" customFormat="1" ht="23" customHeight="1" spans="1:21">
      <c r="A28" s="337" t="s">
        <v>127</v>
      </c>
      <c r="B28" s="335">
        <v>11342</v>
      </c>
      <c r="C28" s="335">
        <v>11342</v>
      </c>
      <c r="D28" s="335">
        <v>11826</v>
      </c>
      <c r="E28" s="409">
        <f t="shared" si="2"/>
        <v>104.267324986775</v>
      </c>
      <c r="F28" s="335">
        <f t="shared" si="0"/>
        <v>109.999069853967</v>
      </c>
      <c r="G28" s="335">
        <v>10751</v>
      </c>
      <c r="J28" s="368" t="s">
        <v>128</v>
      </c>
      <c r="K28" s="346">
        <v>11342</v>
      </c>
      <c r="L28" s="346">
        <v>11826</v>
      </c>
      <c r="M28" s="346">
        <v>11826</v>
      </c>
      <c r="R28" s="335">
        <v>11342</v>
      </c>
      <c r="S28" s="413"/>
      <c r="U28" s="299">
        <f t="shared" si="1"/>
        <v>11342</v>
      </c>
    </row>
    <row r="29" s="299" customFormat="1" ht="23" customHeight="1" spans="1:21">
      <c r="A29" s="337" t="s">
        <v>129</v>
      </c>
      <c r="B29" s="335">
        <v>0</v>
      </c>
      <c r="C29" s="335">
        <v>109</v>
      </c>
      <c r="D29" s="335">
        <v>109</v>
      </c>
      <c r="E29" s="409"/>
      <c r="F29" s="335">
        <f t="shared" si="0"/>
        <v>218</v>
      </c>
      <c r="G29" s="335">
        <v>50</v>
      </c>
      <c r="J29" s="368" t="s">
        <v>130</v>
      </c>
      <c r="K29" s="346">
        <v>0</v>
      </c>
      <c r="L29" s="346">
        <v>109</v>
      </c>
      <c r="M29" s="346">
        <v>109</v>
      </c>
      <c r="R29" s="335">
        <v>0</v>
      </c>
      <c r="S29" s="413"/>
      <c r="T29" s="299">
        <v>109</v>
      </c>
      <c r="U29" s="299">
        <f t="shared" si="1"/>
        <v>109</v>
      </c>
    </row>
    <row r="30" s="299" customFormat="1" ht="23" customHeight="1" spans="1:21">
      <c r="A30" s="337"/>
      <c r="B30" s="335">
        <f>SUM(C30:F30)</f>
        <v>0</v>
      </c>
      <c r="C30" s="335">
        <v>0</v>
      </c>
      <c r="D30" s="335"/>
      <c r="E30" s="409"/>
      <c r="F30" s="335"/>
      <c r="G30" s="335"/>
      <c r="R30" s="335"/>
      <c r="S30" s="413"/>
      <c r="U30" s="299">
        <f t="shared" si="1"/>
        <v>0</v>
      </c>
    </row>
    <row r="31" s="299" customFormat="1" ht="23" customHeight="1" spans="1:19">
      <c r="A31" s="185" t="s">
        <v>131</v>
      </c>
      <c r="B31" s="338">
        <f t="shared" ref="B31:G31" si="3">SUM(B5:B30)</f>
        <v>403526</v>
      </c>
      <c r="C31" s="338">
        <f t="shared" si="3"/>
        <v>632627</v>
      </c>
      <c r="D31" s="338">
        <f t="shared" si="3"/>
        <v>574252</v>
      </c>
      <c r="E31" s="418">
        <f>D31/B31*100</f>
        <v>142.308550130599</v>
      </c>
      <c r="F31" s="418">
        <f>D31/G31*100</f>
        <v>108.294469410808</v>
      </c>
      <c r="G31" s="338">
        <f>SUM(G5:G30)</f>
        <v>530269</v>
      </c>
      <c r="R31" s="338">
        <f>SUM(R5:R30)</f>
        <v>403526</v>
      </c>
      <c r="S31" s="444"/>
    </row>
    <row r="32" s="301" customFormat="1" ht="24" customHeight="1" spans="1:243">
      <c r="A32" s="332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</row>
    <row r="33" s="301" customFormat="1" ht="24" customHeight="1" spans="1:243">
      <c r="A33" s="332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</row>
    <row r="34" s="301" customFormat="1" ht="24" customHeight="1" spans="1:243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</row>
    <row r="35" s="301" customFormat="1" ht="24" customHeight="1" spans="1:243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</row>
    <row r="36" s="301" customFormat="1" ht="24" customHeight="1" spans="1:243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</row>
    <row r="37" s="301" customFormat="1" ht="24" customHeight="1" spans="1:243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2"/>
      <c r="EL37" s="332"/>
      <c r="EM37" s="332"/>
      <c r="EN37" s="332"/>
      <c r="EO37" s="332"/>
      <c r="EP37" s="332"/>
      <c r="EQ37" s="332"/>
      <c r="ER37" s="332"/>
      <c r="ES37" s="332"/>
      <c r="ET37" s="332"/>
      <c r="EU37" s="332"/>
      <c r="EV37" s="332"/>
      <c r="EW37" s="332"/>
      <c r="EX37" s="332"/>
      <c r="EY37" s="332"/>
      <c r="EZ37" s="332"/>
      <c r="FA37" s="332"/>
      <c r="FB37" s="332"/>
      <c r="FC37" s="332"/>
      <c r="FD37" s="332"/>
      <c r="FE37" s="332"/>
      <c r="FF37" s="332"/>
      <c r="FG37" s="332"/>
      <c r="FH37" s="332"/>
      <c r="FI37" s="332"/>
      <c r="FJ37" s="332"/>
      <c r="FK37" s="332"/>
      <c r="FL37" s="332"/>
      <c r="FM37" s="332"/>
      <c r="FN37" s="332"/>
      <c r="FO37" s="332"/>
      <c r="FP37" s="332"/>
      <c r="FQ37" s="332"/>
      <c r="FR37" s="332"/>
      <c r="FS37" s="332"/>
      <c r="FT37" s="332"/>
      <c r="FU37" s="332"/>
      <c r="FV37" s="332"/>
      <c r="FW37" s="332"/>
      <c r="FX37" s="332"/>
      <c r="FY37" s="332"/>
      <c r="FZ37" s="332"/>
      <c r="GA37" s="332"/>
      <c r="GB37" s="332"/>
      <c r="GC37" s="332"/>
      <c r="GD37" s="332"/>
      <c r="GE37" s="332"/>
      <c r="GF37" s="332"/>
      <c r="GG37" s="332"/>
      <c r="GH37" s="332"/>
      <c r="GI37" s="332"/>
      <c r="GJ37" s="332"/>
      <c r="GK37" s="332"/>
      <c r="GL37" s="332"/>
      <c r="GM37" s="332"/>
      <c r="GN37" s="332"/>
      <c r="GO37" s="332"/>
      <c r="GP37" s="332"/>
      <c r="GQ37" s="332"/>
      <c r="GR37" s="332"/>
      <c r="GS37" s="332"/>
      <c r="GT37" s="332"/>
      <c r="GU37" s="332"/>
      <c r="GV37" s="332"/>
      <c r="GW37" s="332"/>
      <c r="GX37" s="332"/>
      <c r="GY37" s="332"/>
      <c r="GZ37" s="332"/>
      <c r="HA37" s="332"/>
      <c r="HB37" s="332"/>
      <c r="HC37" s="332"/>
      <c r="HD37" s="332"/>
      <c r="HE37" s="332"/>
      <c r="HF37" s="332"/>
      <c r="HG37" s="332"/>
      <c r="HH37" s="332"/>
      <c r="HI37" s="332"/>
      <c r="HJ37" s="332"/>
      <c r="HK37" s="332"/>
      <c r="HL37" s="332"/>
      <c r="HM37" s="332"/>
      <c r="HN37" s="332"/>
      <c r="HO37" s="332"/>
      <c r="HP37" s="332"/>
      <c r="HQ37" s="332"/>
      <c r="HR37" s="332"/>
      <c r="HS37" s="332"/>
      <c r="HT37" s="332"/>
      <c r="HU37" s="332"/>
      <c r="HV37" s="332"/>
      <c r="HW37" s="332"/>
      <c r="HX37" s="332"/>
      <c r="HY37" s="332"/>
      <c r="HZ37" s="332"/>
      <c r="IA37" s="332"/>
      <c r="IB37" s="332"/>
      <c r="IC37" s="332"/>
      <c r="ID37" s="332"/>
      <c r="IE37" s="332"/>
      <c r="IF37" s="332"/>
      <c r="IG37" s="332"/>
      <c r="IH37" s="332"/>
      <c r="II37" s="332"/>
    </row>
    <row r="38" s="301" customFormat="1" ht="24" customHeight="1" spans="1:243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32"/>
      <c r="DR38" s="332"/>
      <c r="DS38" s="332"/>
      <c r="DT38" s="332"/>
      <c r="DU38" s="332"/>
      <c r="DV38" s="332"/>
      <c r="DW38" s="332"/>
      <c r="DX38" s="332"/>
      <c r="DY38" s="332"/>
      <c r="DZ38" s="332"/>
      <c r="EA38" s="332"/>
      <c r="EB38" s="332"/>
      <c r="EC38" s="332"/>
      <c r="ED38" s="332"/>
      <c r="EE38" s="332"/>
      <c r="EF38" s="332"/>
      <c r="EG38" s="332"/>
      <c r="EH38" s="332"/>
      <c r="EI38" s="332"/>
      <c r="EJ38" s="332"/>
      <c r="EK38" s="332"/>
      <c r="EL38" s="332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2"/>
      <c r="EX38" s="332"/>
      <c r="EY38" s="332"/>
      <c r="EZ38" s="332"/>
      <c r="FA38" s="332"/>
      <c r="FB38" s="332"/>
      <c r="FC38" s="332"/>
      <c r="FD38" s="332"/>
      <c r="FE38" s="332"/>
      <c r="FF38" s="332"/>
      <c r="FG38" s="332"/>
      <c r="FH38" s="332"/>
      <c r="FI38" s="332"/>
      <c r="FJ38" s="332"/>
      <c r="FK38" s="332"/>
      <c r="FL38" s="332"/>
      <c r="FM38" s="332"/>
      <c r="FN38" s="332"/>
      <c r="FO38" s="332"/>
      <c r="FP38" s="332"/>
      <c r="FQ38" s="332"/>
      <c r="FR38" s="332"/>
      <c r="FS38" s="332"/>
      <c r="FT38" s="332"/>
      <c r="FU38" s="332"/>
      <c r="FV38" s="332"/>
      <c r="FW38" s="332"/>
      <c r="FX38" s="332"/>
      <c r="FY38" s="332"/>
      <c r="FZ38" s="332"/>
      <c r="GA38" s="332"/>
      <c r="GB38" s="332"/>
      <c r="GC38" s="332"/>
      <c r="GD38" s="332"/>
      <c r="GE38" s="332"/>
      <c r="GF38" s="332"/>
      <c r="GG38" s="332"/>
      <c r="GH38" s="332"/>
      <c r="GI38" s="332"/>
      <c r="GJ38" s="332"/>
      <c r="GK38" s="332"/>
      <c r="GL38" s="332"/>
      <c r="GM38" s="332"/>
      <c r="GN38" s="332"/>
      <c r="GO38" s="332"/>
      <c r="GP38" s="332"/>
      <c r="GQ38" s="332"/>
      <c r="GR38" s="332"/>
      <c r="GS38" s="332"/>
      <c r="GT38" s="332"/>
      <c r="GU38" s="332"/>
      <c r="GV38" s="332"/>
      <c r="GW38" s="332"/>
      <c r="GX38" s="332"/>
      <c r="GY38" s="332"/>
      <c r="GZ38" s="332"/>
      <c r="HA38" s="332"/>
      <c r="HB38" s="332"/>
      <c r="HC38" s="332"/>
      <c r="HD38" s="332"/>
      <c r="HE38" s="332"/>
      <c r="HF38" s="332"/>
      <c r="HG38" s="332"/>
      <c r="HH38" s="332"/>
      <c r="HI38" s="332"/>
      <c r="HJ38" s="332"/>
      <c r="HK38" s="332"/>
      <c r="HL38" s="332"/>
      <c r="HM38" s="332"/>
      <c r="HN38" s="332"/>
      <c r="HO38" s="332"/>
      <c r="HP38" s="332"/>
      <c r="HQ38" s="332"/>
      <c r="HR38" s="332"/>
      <c r="HS38" s="332"/>
      <c r="HT38" s="332"/>
      <c r="HU38" s="332"/>
      <c r="HV38" s="332"/>
      <c r="HW38" s="332"/>
      <c r="HX38" s="332"/>
      <c r="HY38" s="332"/>
      <c r="HZ38" s="332"/>
      <c r="IA38" s="332"/>
      <c r="IB38" s="332"/>
      <c r="IC38" s="332"/>
      <c r="ID38" s="332"/>
      <c r="IE38" s="332"/>
      <c r="IF38" s="332"/>
      <c r="IG38" s="332"/>
      <c r="IH38" s="332"/>
      <c r="II38" s="332"/>
    </row>
    <row r="39" s="301" customFormat="1" ht="24" customHeight="1" spans="1:243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2"/>
      <c r="EL39" s="332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2"/>
      <c r="EX39" s="332"/>
      <c r="EY39" s="332"/>
      <c r="EZ39" s="332"/>
      <c r="FA39" s="332"/>
      <c r="FB39" s="332"/>
      <c r="FC39" s="332"/>
      <c r="FD39" s="332"/>
      <c r="FE39" s="332"/>
      <c r="FF39" s="332"/>
      <c r="FG39" s="332"/>
      <c r="FH39" s="332"/>
      <c r="FI39" s="332"/>
      <c r="FJ39" s="332"/>
      <c r="FK39" s="332"/>
      <c r="FL39" s="332"/>
      <c r="FM39" s="332"/>
      <c r="FN39" s="332"/>
      <c r="FO39" s="332"/>
      <c r="FP39" s="332"/>
      <c r="FQ39" s="332"/>
      <c r="FR39" s="332"/>
      <c r="FS39" s="332"/>
      <c r="FT39" s="332"/>
      <c r="FU39" s="332"/>
      <c r="FV39" s="332"/>
      <c r="FW39" s="332"/>
      <c r="FX39" s="332"/>
      <c r="FY39" s="332"/>
      <c r="FZ39" s="332"/>
      <c r="GA39" s="332"/>
      <c r="GB39" s="332"/>
      <c r="GC39" s="332"/>
      <c r="GD39" s="332"/>
      <c r="GE39" s="332"/>
      <c r="GF39" s="332"/>
      <c r="GG39" s="332"/>
      <c r="GH39" s="332"/>
      <c r="GI39" s="332"/>
      <c r="GJ39" s="332"/>
      <c r="GK39" s="332"/>
      <c r="GL39" s="332"/>
      <c r="GM39" s="332"/>
      <c r="GN39" s="332"/>
      <c r="GO39" s="332"/>
      <c r="GP39" s="332"/>
      <c r="GQ39" s="332"/>
      <c r="GR39" s="332"/>
      <c r="GS39" s="332"/>
      <c r="GT39" s="332"/>
      <c r="GU39" s="332"/>
      <c r="GV39" s="332"/>
      <c r="GW39" s="332"/>
      <c r="GX39" s="332"/>
      <c r="GY39" s="332"/>
      <c r="GZ39" s="332"/>
      <c r="HA39" s="332"/>
      <c r="HB39" s="332"/>
      <c r="HC39" s="332"/>
      <c r="HD39" s="332"/>
      <c r="HE39" s="332"/>
      <c r="HF39" s="332"/>
      <c r="HG39" s="332"/>
      <c r="HH39" s="332"/>
      <c r="HI39" s="332"/>
      <c r="HJ39" s="332"/>
      <c r="HK39" s="332"/>
      <c r="HL39" s="332"/>
      <c r="HM39" s="332"/>
      <c r="HN39" s="332"/>
      <c r="HO39" s="332"/>
      <c r="HP39" s="332"/>
      <c r="HQ39" s="332"/>
      <c r="HR39" s="332"/>
      <c r="HS39" s="332"/>
      <c r="HT39" s="332"/>
      <c r="HU39" s="332"/>
      <c r="HV39" s="332"/>
      <c r="HW39" s="332"/>
      <c r="HX39" s="332"/>
      <c r="HY39" s="332"/>
      <c r="HZ39" s="332"/>
      <c r="IA39" s="332"/>
      <c r="IB39" s="332"/>
      <c r="IC39" s="332"/>
      <c r="ID39" s="332"/>
      <c r="IE39" s="332"/>
      <c r="IF39" s="332"/>
      <c r="IG39" s="332"/>
      <c r="IH39" s="332"/>
      <c r="II39" s="332"/>
    </row>
    <row r="40" s="301" customFormat="1" ht="24" customHeight="1" spans="1:243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2"/>
      <c r="EL40" s="332"/>
      <c r="EM40" s="332"/>
      <c r="EN40" s="332"/>
      <c r="EO40" s="332"/>
      <c r="EP40" s="332"/>
      <c r="EQ40" s="332"/>
      <c r="ER40" s="332"/>
      <c r="ES40" s="332"/>
      <c r="ET40" s="332"/>
      <c r="EU40" s="332"/>
      <c r="EV40" s="332"/>
      <c r="EW40" s="332"/>
      <c r="EX40" s="332"/>
      <c r="EY40" s="332"/>
      <c r="EZ40" s="332"/>
      <c r="FA40" s="332"/>
      <c r="FB40" s="332"/>
      <c r="FC40" s="332"/>
      <c r="FD40" s="332"/>
      <c r="FE40" s="332"/>
      <c r="FF40" s="332"/>
      <c r="FG40" s="332"/>
      <c r="FH40" s="332"/>
      <c r="FI40" s="332"/>
      <c r="FJ40" s="332"/>
      <c r="FK40" s="332"/>
      <c r="FL40" s="332"/>
      <c r="FM40" s="332"/>
      <c r="FN40" s="332"/>
      <c r="FO40" s="332"/>
      <c r="FP40" s="332"/>
      <c r="FQ40" s="332"/>
      <c r="FR40" s="332"/>
      <c r="FS40" s="332"/>
      <c r="FT40" s="332"/>
      <c r="FU40" s="332"/>
      <c r="FV40" s="332"/>
      <c r="FW40" s="332"/>
      <c r="FX40" s="332"/>
      <c r="FY40" s="332"/>
      <c r="FZ40" s="332"/>
      <c r="GA40" s="332"/>
      <c r="GB40" s="332"/>
      <c r="GC40" s="332"/>
      <c r="GD40" s="332"/>
      <c r="GE40" s="332"/>
      <c r="GF40" s="332"/>
      <c r="GG40" s="332"/>
      <c r="GH40" s="332"/>
      <c r="GI40" s="332"/>
      <c r="GJ40" s="332"/>
      <c r="GK40" s="332"/>
      <c r="GL40" s="332"/>
      <c r="GM40" s="332"/>
      <c r="GN40" s="332"/>
      <c r="GO40" s="332"/>
      <c r="GP40" s="332"/>
      <c r="GQ40" s="332"/>
      <c r="GR40" s="332"/>
      <c r="GS40" s="332"/>
      <c r="GT40" s="332"/>
      <c r="GU40" s="332"/>
      <c r="GV40" s="332"/>
      <c r="GW40" s="332"/>
      <c r="GX40" s="332"/>
      <c r="GY40" s="332"/>
      <c r="GZ40" s="332"/>
      <c r="HA40" s="332"/>
      <c r="HB40" s="332"/>
      <c r="HC40" s="332"/>
      <c r="HD40" s="332"/>
      <c r="HE40" s="332"/>
      <c r="HF40" s="332"/>
      <c r="HG40" s="332"/>
      <c r="HH40" s="332"/>
      <c r="HI40" s="332"/>
      <c r="HJ40" s="332"/>
      <c r="HK40" s="332"/>
      <c r="HL40" s="332"/>
      <c r="HM40" s="332"/>
      <c r="HN40" s="332"/>
      <c r="HO40" s="332"/>
      <c r="HP40" s="332"/>
      <c r="HQ40" s="332"/>
      <c r="HR40" s="332"/>
      <c r="HS40" s="332"/>
      <c r="HT40" s="332"/>
      <c r="HU40" s="332"/>
      <c r="HV40" s="332"/>
      <c r="HW40" s="332"/>
      <c r="HX40" s="332"/>
      <c r="HY40" s="332"/>
      <c r="HZ40" s="332"/>
      <c r="IA40" s="332"/>
      <c r="IB40" s="332"/>
      <c r="IC40" s="332"/>
      <c r="ID40" s="332"/>
      <c r="IE40" s="332"/>
      <c r="IF40" s="332"/>
      <c r="IG40" s="332"/>
      <c r="IH40" s="332"/>
      <c r="II40" s="332"/>
    </row>
    <row r="41" s="301" customFormat="1" ht="24" customHeight="1" spans="1:243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2"/>
      <c r="DX41" s="332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2"/>
      <c r="EL41" s="332"/>
      <c r="EM41" s="332"/>
      <c r="EN41" s="332"/>
      <c r="EO41" s="332"/>
      <c r="EP41" s="332"/>
      <c r="EQ41" s="332"/>
      <c r="ER41" s="332"/>
      <c r="ES41" s="332"/>
      <c r="ET41" s="332"/>
      <c r="EU41" s="332"/>
      <c r="EV41" s="332"/>
      <c r="EW41" s="332"/>
      <c r="EX41" s="332"/>
      <c r="EY41" s="332"/>
      <c r="EZ41" s="332"/>
      <c r="FA41" s="332"/>
      <c r="FB41" s="332"/>
      <c r="FC41" s="332"/>
      <c r="FD41" s="332"/>
      <c r="FE41" s="332"/>
      <c r="FF41" s="332"/>
      <c r="FG41" s="332"/>
      <c r="FH41" s="332"/>
      <c r="FI41" s="332"/>
      <c r="FJ41" s="332"/>
      <c r="FK41" s="332"/>
      <c r="FL41" s="332"/>
      <c r="FM41" s="332"/>
      <c r="FN41" s="332"/>
      <c r="FO41" s="332"/>
      <c r="FP41" s="332"/>
      <c r="FQ41" s="332"/>
      <c r="FR41" s="332"/>
      <c r="FS41" s="332"/>
      <c r="FT41" s="332"/>
      <c r="FU41" s="332"/>
      <c r="FV41" s="332"/>
      <c r="FW41" s="332"/>
      <c r="FX41" s="332"/>
      <c r="FY41" s="332"/>
      <c r="FZ41" s="332"/>
      <c r="GA41" s="332"/>
      <c r="GB41" s="332"/>
      <c r="GC41" s="332"/>
      <c r="GD41" s="332"/>
      <c r="GE41" s="332"/>
      <c r="GF41" s="332"/>
      <c r="GG41" s="332"/>
      <c r="GH41" s="332"/>
      <c r="GI41" s="332"/>
      <c r="GJ41" s="332"/>
      <c r="GK41" s="332"/>
      <c r="GL41" s="332"/>
      <c r="GM41" s="332"/>
      <c r="GN41" s="332"/>
      <c r="GO41" s="332"/>
      <c r="GP41" s="332"/>
      <c r="GQ41" s="332"/>
      <c r="GR41" s="332"/>
      <c r="GS41" s="332"/>
      <c r="GT41" s="332"/>
      <c r="GU41" s="332"/>
      <c r="GV41" s="332"/>
      <c r="GW41" s="332"/>
      <c r="GX41" s="332"/>
      <c r="GY41" s="332"/>
      <c r="GZ41" s="332"/>
      <c r="HA41" s="332"/>
      <c r="HB41" s="332"/>
      <c r="HC41" s="332"/>
      <c r="HD41" s="332"/>
      <c r="HE41" s="332"/>
      <c r="HF41" s="332"/>
      <c r="HG41" s="332"/>
      <c r="HH41" s="332"/>
      <c r="HI41" s="332"/>
      <c r="HJ41" s="332"/>
      <c r="HK41" s="332"/>
      <c r="HL41" s="332"/>
      <c r="HM41" s="332"/>
      <c r="HN41" s="332"/>
      <c r="HO41" s="332"/>
      <c r="HP41" s="332"/>
      <c r="HQ41" s="332"/>
      <c r="HR41" s="332"/>
      <c r="HS41" s="332"/>
      <c r="HT41" s="332"/>
      <c r="HU41" s="332"/>
      <c r="HV41" s="332"/>
      <c r="HW41" s="332"/>
      <c r="HX41" s="332"/>
      <c r="HY41" s="332"/>
      <c r="HZ41" s="332"/>
      <c r="IA41" s="332"/>
      <c r="IB41" s="332"/>
      <c r="IC41" s="332"/>
      <c r="ID41" s="332"/>
      <c r="IE41" s="332"/>
      <c r="IF41" s="332"/>
      <c r="IG41" s="332"/>
      <c r="IH41" s="332"/>
      <c r="II41" s="332"/>
    </row>
    <row r="42" s="301" customFormat="1" ht="24" customHeight="1" spans="1:243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2"/>
      <c r="EL42" s="332"/>
      <c r="EM42" s="332"/>
      <c r="EN42" s="332"/>
      <c r="EO42" s="332"/>
      <c r="EP42" s="332"/>
      <c r="EQ42" s="332"/>
      <c r="ER42" s="332"/>
      <c r="ES42" s="332"/>
      <c r="ET42" s="332"/>
      <c r="EU42" s="332"/>
      <c r="EV42" s="332"/>
      <c r="EW42" s="332"/>
      <c r="EX42" s="332"/>
      <c r="EY42" s="332"/>
      <c r="EZ42" s="332"/>
      <c r="FA42" s="332"/>
      <c r="FB42" s="332"/>
      <c r="FC42" s="332"/>
      <c r="FD42" s="332"/>
      <c r="FE42" s="332"/>
      <c r="FF42" s="332"/>
      <c r="FG42" s="332"/>
      <c r="FH42" s="332"/>
      <c r="FI42" s="332"/>
      <c r="FJ42" s="332"/>
      <c r="FK42" s="332"/>
      <c r="FL42" s="332"/>
      <c r="FM42" s="332"/>
      <c r="FN42" s="332"/>
      <c r="FO42" s="332"/>
      <c r="FP42" s="332"/>
      <c r="FQ42" s="332"/>
      <c r="FR42" s="332"/>
      <c r="FS42" s="332"/>
      <c r="FT42" s="332"/>
      <c r="FU42" s="332"/>
      <c r="FV42" s="332"/>
      <c r="FW42" s="332"/>
      <c r="FX42" s="332"/>
      <c r="FY42" s="332"/>
      <c r="FZ42" s="332"/>
      <c r="GA42" s="332"/>
      <c r="GB42" s="332"/>
      <c r="GC42" s="332"/>
      <c r="GD42" s="332"/>
      <c r="GE42" s="332"/>
      <c r="GF42" s="332"/>
      <c r="GG42" s="332"/>
      <c r="GH42" s="332"/>
      <c r="GI42" s="332"/>
      <c r="GJ42" s="332"/>
      <c r="GK42" s="332"/>
      <c r="GL42" s="332"/>
      <c r="GM42" s="332"/>
      <c r="GN42" s="332"/>
      <c r="GO42" s="332"/>
      <c r="GP42" s="332"/>
      <c r="GQ42" s="332"/>
      <c r="GR42" s="332"/>
      <c r="GS42" s="332"/>
      <c r="GT42" s="332"/>
      <c r="GU42" s="332"/>
      <c r="GV42" s="332"/>
      <c r="GW42" s="332"/>
      <c r="GX42" s="332"/>
      <c r="GY42" s="332"/>
      <c r="GZ42" s="332"/>
      <c r="HA42" s="332"/>
      <c r="HB42" s="332"/>
      <c r="HC42" s="332"/>
      <c r="HD42" s="332"/>
      <c r="HE42" s="332"/>
      <c r="HF42" s="332"/>
      <c r="HG42" s="332"/>
      <c r="HH42" s="332"/>
      <c r="HI42" s="332"/>
      <c r="HJ42" s="332"/>
      <c r="HK42" s="332"/>
      <c r="HL42" s="332"/>
      <c r="HM42" s="332"/>
      <c r="HN42" s="332"/>
      <c r="HO42" s="332"/>
      <c r="HP42" s="332"/>
      <c r="HQ42" s="332"/>
      <c r="HR42" s="332"/>
      <c r="HS42" s="332"/>
      <c r="HT42" s="332"/>
      <c r="HU42" s="332"/>
      <c r="HV42" s="332"/>
      <c r="HW42" s="332"/>
      <c r="HX42" s="332"/>
      <c r="HY42" s="332"/>
      <c r="HZ42" s="332"/>
      <c r="IA42" s="332"/>
      <c r="IB42" s="332"/>
      <c r="IC42" s="332"/>
      <c r="ID42" s="332"/>
      <c r="IE42" s="332"/>
      <c r="IF42" s="332"/>
      <c r="IG42" s="332"/>
      <c r="IH42" s="332"/>
      <c r="II42" s="332"/>
    </row>
    <row r="43" s="301" customFormat="1" ht="24" customHeight="1" spans="1:243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2"/>
      <c r="EL43" s="332"/>
      <c r="EM43" s="332"/>
      <c r="EN43" s="332"/>
      <c r="EO43" s="332"/>
      <c r="EP43" s="332"/>
      <c r="EQ43" s="332"/>
      <c r="ER43" s="332"/>
      <c r="ES43" s="332"/>
      <c r="ET43" s="332"/>
      <c r="EU43" s="332"/>
      <c r="EV43" s="332"/>
      <c r="EW43" s="332"/>
      <c r="EX43" s="332"/>
      <c r="EY43" s="332"/>
      <c r="EZ43" s="332"/>
      <c r="FA43" s="332"/>
      <c r="FB43" s="332"/>
      <c r="FC43" s="332"/>
      <c r="FD43" s="332"/>
      <c r="FE43" s="332"/>
      <c r="FF43" s="332"/>
      <c r="FG43" s="332"/>
      <c r="FH43" s="332"/>
      <c r="FI43" s="332"/>
      <c r="FJ43" s="332"/>
      <c r="FK43" s="332"/>
      <c r="FL43" s="332"/>
      <c r="FM43" s="332"/>
      <c r="FN43" s="332"/>
      <c r="FO43" s="332"/>
      <c r="FP43" s="332"/>
      <c r="FQ43" s="332"/>
      <c r="FR43" s="332"/>
      <c r="FS43" s="332"/>
      <c r="FT43" s="332"/>
      <c r="FU43" s="332"/>
      <c r="FV43" s="332"/>
      <c r="FW43" s="332"/>
      <c r="FX43" s="332"/>
      <c r="FY43" s="332"/>
      <c r="FZ43" s="332"/>
      <c r="GA43" s="332"/>
      <c r="GB43" s="332"/>
      <c r="GC43" s="332"/>
      <c r="GD43" s="332"/>
      <c r="GE43" s="332"/>
      <c r="GF43" s="332"/>
      <c r="GG43" s="332"/>
      <c r="GH43" s="332"/>
      <c r="GI43" s="332"/>
      <c r="GJ43" s="332"/>
      <c r="GK43" s="332"/>
      <c r="GL43" s="332"/>
      <c r="GM43" s="332"/>
      <c r="GN43" s="332"/>
      <c r="GO43" s="332"/>
      <c r="GP43" s="332"/>
      <c r="GQ43" s="332"/>
      <c r="GR43" s="332"/>
      <c r="GS43" s="332"/>
      <c r="GT43" s="332"/>
      <c r="GU43" s="332"/>
      <c r="GV43" s="332"/>
      <c r="GW43" s="332"/>
      <c r="GX43" s="332"/>
      <c r="GY43" s="332"/>
      <c r="GZ43" s="332"/>
      <c r="HA43" s="332"/>
      <c r="HB43" s="332"/>
      <c r="HC43" s="332"/>
      <c r="HD43" s="332"/>
      <c r="HE43" s="332"/>
      <c r="HF43" s="332"/>
      <c r="HG43" s="332"/>
      <c r="HH43" s="332"/>
      <c r="HI43" s="332"/>
      <c r="HJ43" s="332"/>
      <c r="HK43" s="332"/>
      <c r="HL43" s="332"/>
      <c r="HM43" s="332"/>
      <c r="HN43" s="332"/>
      <c r="HO43" s="332"/>
      <c r="HP43" s="332"/>
      <c r="HQ43" s="332"/>
      <c r="HR43" s="332"/>
      <c r="HS43" s="332"/>
      <c r="HT43" s="332"/>
      <c r="HU43" s="332"/>
      <c r="HV43" s="332"/>
      <c r="HW43" s="332"/>
      <c r="HX43" s="332"/>
      <c r="HY43" s="332"/>
      <c r="HZ43" s="332"/>
      <c r="IA43" s="332"/>
      <c r="IB43" s="332"/>
      <c r="IC43" s="332"/>
      <c r="ID43" s="332"/>
      <c r="IE43" s="332"/>
      <c r="IF43" s="332"/>
      <c r="IG43" s="332"/>
      <c r="IH43" s="332"/>
      <c r="II43" s="332"/>
    </row>
    <row r="44" s="301" customFormat="1" ht="24" customHeight="1" spans="1:243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32"/>
      <c r="CU44" s="332"/>
      <c r="CV44" s="332"/>
      <c r="CW44" s="332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332"/>
      <c r="DJ44" s="332"/>
      <c r="DK44" s="332"/>
      <c r="DL44" s="332"/>
      <c r="DM44" s="332"/>
      <c r="DN44" s="332"/>
      <c r="DO44" s="332"/>
      <c r="DP44" s="332"/>
      <c r="DQ44" s="332"/>
      <c r="DR44" s="332"/>
      <c r="DS44" s="332"/>
      <c r="DT44" s="332"/>
      <c r="DU44" s="332"/>
      <c r="DV44" s="332"/>
      <c r="DW44" s="332"/>
      <c r="DX44" s="332"/>
      <c r="DY44" s="332"/>
      <c r="DZ44" s="332"/>
      <c r="EA44" s="332"/>
      <c r="EB44" s="332"/>
      <c r="EC44" s="332"/>
      <c r="ED44" s="332"/>
      <c r="EE44" s="332"/>
      <c r="EF44" s="332"/>
      <c r="EG44" s="332"/>
      <c r="EH44" s="332"/>
      <c r="EI44" s="332"/>
      <c r="EJ44" s="332"/>
      <c r="EK44" s="332"/>
      <c r="EL44" s="332"/>
      <c r="EM44" s="332"/>
      <c r="EN44" s="332"/>
      <c r="EO44" s="332"/>
      <c r="EP44" s="332"/>
      <c r="EQ44" s="332"/>
      <c r="ER44" s="332"/>
      <c r="ES44" s="332"/>
      <c r="ET44" s="332"/>
      <c r="EU44" s="332"/>
      <c r="EV44" s="332"/>
      <c r="EW44" s="332"/>
      <c r="EX44" s="332"/>
      <c r="EY44" s="332"/>
      <c r="EZ44" s="332"/>
      <c r="FA44" s="332"/>
      <c r="FB44" s="332"/>
      <c r="FC44" s="332"/>
      <c r="FD44" s="332"/>
      <c r="FE44" s="332"/>
      <c r="FF44" s="332"/>
      <c r="FG44" s="332"/>
      <c r="FH44" s="332"/>
      <c r="FI44" s="332"/>
      <c r="FJ44" s="332"/>
      <c r="FK44" s="332"/>
      <c r="FL44" s="332"/>
      <c r="FM44" s="332"/>
      <c r="FN44" s="332"/>
      <c r="FO44" s="332"/>
      <c r="FP44" s="332"/>
      <c r="FQ44" s="332"/>
      <c r="FR44" s="332"/>
      <c r="FS44" s="332"/>
      <c r="FT44" s="332"/>
      <c r="FU44" s="332"/>
      <c r="FV44" s="332"/>
      <c r="FW44" s="332"/>
      <c r="FX44" s="332"/>
      <c r="FY44" s="332"/>
      <c r="FZ44" s="332"/>
      <c r="GA44" s="332"/>
      <c r="GB44" s="332"/>
      <c r="GC44" s="332"/>
      <c r="GD44" s="332"/>
      <c r="GE44" s="332"/>
      <c r="GF44" s="332"/>
      <c r="GG44" s="332"/>
      <c r="GH44" s="332"/>
      <c r="GI44" s="332"/>
      <c r="GJ44" s="332"/>
      <c r="GK44" s="332"/>
      <c r="GL44" s="332"/>
      <c r="GM44" s="332"/>
      <c r="GN44" s="332"/>
      <c r="GO44" s="332"/>
      <c r="GP44" s="332"/>
      <c r="GQ44" s="332"/>
      <c r="GR44" s="332"/>
      <c r="GS44" s="332"/>
      <c r="GT44" s="332"/>
      <c r="GU44" s="332"/>
      <c r="GV44" s="332"/>
      <c r="GW44" s="332"/>
      <c r="GX44" s="332"/>
      <c r="GY44" s="332"/>
      <c r="GZ44" s="332"/>
      <c r="HA44" s="332"/>
      <c r="HB44" s="332"/>
      <c r="HC44" s="332"/>
      <c r="HD44" s="332"/>
      <c r="HE44" s="332"/>
      <c r="HF44" s="332"/>
      <c r="HG44" s="332"/>
      <c r="HH44" s="332"/>
      <c r="HI44" s="332"/>
      <c r="HJ44" s="332"/>
      <c r="HK44" s="332"/>
      <c r="HL44" s="332"/>
      <c r="HM44" s="332"/>
      <c r="HN44" s="332"/>
      <c r="HO44" s="332"/>
      <c r="HP44" s="332"/>
      <c r="HQ44" s="332"/>
      <c r="HR44" s="332"/>
      <c r="HS44" s="332"/>
      <c r="HT44" s="332"/>
      <c r="HU44" s="332"/>
      <c r="HV44" s="332"/>
      <c r="HW44" s="332"/>
      <c r="HX44" s="332"/>
      <c r="HY44" s="332"/>
      <c r="HZ44" s="332"/>
      <c r="IA44" s="332"/>
      <c r="IB44" s="332"/>
      <c r="IC44" s="332"/>
      <c r="ID44" s="332"/>
      <c r="IE44" s="332"/>
      <c r="IF44" s="332"/>
      <c r="IG44" s="332"/>
      <c r="IH44" s="332"/>
      <c r="II44" s="332"/>
    </row>
    <row r="45" s="301" customFormat="1" ht="24" customHeight="1" spans="1:243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2"/>
      <c r="CN45" s="332"/>
      <c r="CO45" s="332"/>
      <c r="CP45" s="332"/>
      <c r="CQ45" s="332"/>
      <c r="CR45" s="332"/>
      <c r="CS45" s="332"/>
      <c r="CT45" s="332"/>
      <c r="CU45" s="332"/>
      <c r="CV45" s="332"/>
      <c r="CW45" s="332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332"/>
      <c r="DJ45" s="332"/>
      <c r="DK45" s="332"/>
      <c r="DL45" s="332"/>
      <c r="DM45" s="332"/>
      <c r="DN45" s="332"/>
      <c r="DO45" s="332"/>
      <c r="DP45" s="332"/>
      <c r="DQ45" s="332"/>
      <c r="DR45" s="332"/>
      <c r="DS45" s="332"/>
      <c r="DT45" s="332"/>
      <c r="DU45" s="332"/>
      <c r="DV45" s="332"/>
      <c r="DW45" s="332"/>
      <c r="DX45" s="332"/>
      <c r="DY45" s="332"/>
      <c r="DZ45" s="332"/>
      <c r="EA45" s="332"/>
      <c r="EB45" s="332"/>
      <c r="EC45" s="332"/>
      <c r="ED45" s="332"/>
      <c r="EE45" s="332"/>
      <c r="EF45" s="332"/>
      <c r="EG45" s="332"/>
      <c r="EH45" s="332"/>
      <c r="EI45" s="332"/>
      <c r="EJ45" s="332"/>
      <c r="EK45" s="332"/>
      <c r="EL45" s="332"/>
      <c r="EM45" s="332"/>
      <c r="EN45" s="332"/>
      <c r="EO45" s="332"/>
      <c r="EP45" s="332"/>
      <c r="EQ45" s="332"/>
      <c r="ER45" s="332"/>
      <c r="ES45" s="332"/>
      <c r="ET45" s="332"/>
      <c r="EU45" s="332"/>
      <c r="EV45" s="332"/>
      <c r="EW45" s="332"/>
      <c r="EX45" s="332"/>
      <c r="EY45" s="332"/>
      <c r="EZ45" s="332"/>
      <c r="FA45" s="332"/>
      <c r="FB45" s="332"/>
      <c r="FC45" s="332"/>
      <c r="FD45" s="332"/>
      <c r="FE45" s="332"/>
      <c r="FF45" s="332"/>
      <c r="FG45" s="332"/>
      <c r="FH45" s="332"/>
      <c r="FI45" s="332"/>
      <c r="FJ45" s="332"/>
      <c r="FK45" s="332"/>
      <c r="FL45" s="332"/>
      <c r="FM45" s="332"/>
      <c r="FN45" s="332"/>
      <c r="FO45" s="332"/>
      <c r="FP45" s="332"/>
      <c r="FQ45" s="332"/>
      <c r="FR45" s="332"/>
      <c r="FS45" s="332"/>
      <c r="FT45" s="332"/>
      <c r="FU45" s="332"/>
      <c r="FV45" s="332"/>
      <c r="FW45" s="332"/>
      <c r="FX45" s="332"/>
      <c r="FY45" s="332"/>
      <c r="FZ45" s="332"/>
      <c r="GA45" s="332"/>
      <c r="GB45" s="332"/>
      <c r="GC45" s="332"/>
      <c r="GD45" s="332"/>
      <c r="GE45" s="332"/>
      <c r="GF45" s="332"/>
      <c r="GG45" s="332"/>
      <c r="GH45" s="332"/>
      <c r="GI45" s="332"/>
      <c r="GJ45" s="332"/>
      <c r="GK45" s="332"/>
      <c r="GL45" s="332"/>
      <c r="GM45" s="332"/>
      <c r="GN45" s="332"/>
      <c r="GO45" s="332"/>
      <c r="GP45" s="332"/>
      <c r="GQ45" s="332"/>
      <c r="GR45" s="332"/>
      <c r="GS45" s="332"/>
      <c r="GT45" s="332"/>
      <c r="GU45" s="332"/>
      <c r="GV45" s="332"/>
      <c r="GW45" s="332"/>
      <c r="GX45" s="332"/>
      <c r="GY45" s="332"/>
      <c r="GZ45" s="332"/>
      <c r="HA45" s="332"/>
      <c r="HB45" s="332"/>
      <c r="HC45" s="332"/>
      <c r="HD45" s="332"/>
      <c r="HE45" s="332"/>
      <c r="HF45" s="332"/>
      <c r="HG45" s="332"/>
      <c r="HH45" s="332"/>
      <c r="HI45" s="332"/>
      <c r="HJ45" s="332"/>
      <c r="HK45" s="332"/>
      <c r="HL45" s="332"/>
      <c r="HM45" s="332"/>
      <c r="HN45" s="332"/>
      <c r="HO45" s="332"/>
      <c r="HP45" s="332"/>
      <c r="HQ45" s="332"/>
      <c r="HR45" s="332"/>
      <c r="HS45" s="332"/>
      <c r="HT45" s="332"/>
      <c r="HU45" s="332"/>
      <c r="HV45" s="332"/>
      <c r="HW45" s="332"/>
      <c r="HX45" s="332"/>
      <c r="HY45" s="332"/>
      <c r="HZ45" s="332"/>
      <c r="IA45" s="332"/>
      <c r="IB45" s="332"/>
      <c r="IC45" s="332"/>
      <c r="ID45" s="332"/>
      <c r="IE45" s="332"/>
      <c r="IF45" s="332"/>
      <c r="IG45" s="332"/>
      <c r="IH45" s="332"/>
      <c r="II45" s="332"/>
    </row>
    <row r="46" s="301" customFormat="1" ht="24" customHeight="1" spans="1:243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2"/>
      <c r="BG46" s="332"/>
      <c r="BH46" s="332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2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332"/>
      <c r="DJ46" s="332"/>
      <c r="DK46" s="332"/>
      <c r="DL46" s="332"/>
      <c r="DM46" s="332"/>
      <c r="DN46" s="332"/>
      <c r="DO46" s="332"/>
      <c r="DP46" s="332"/>
      <c r="DQ46" s="332"/>
      <c r="DR46" s="332"/>
      <c r="DS46" s="332"/>
      <c r="DT46" s="332"/>
      <c r="DU46" s="332"/>
      <c r="DV46" s="332"/>
      <c r="DW46" s="332"/>
      <c r="DX46" s="332"/>
      <c r="DY46" s="332"/>
      <c r="DZ46" s="332"/>
      <c r="EA46" s="332"/>
      <c r="EB46" s="332"/>
      <c r="EC46" s="332"/>
      <c r="ED46" s="332"/>
      <c r="EE46" s="332"/>
      <c r="EF46" s="332"/>
      <c r="EG46" s="332"/>
      <c r="EH46" s="332"/>
      <c r="EI46" s="332"/>
      <c r="EJ46" s="332"/>
      <c r="EK46" s="332"/>
      <c r="EL46" s="332"/>
      <c r="EM46" s="332"/>
      <c r="EN46" s="332"/>
      <c r="EO46" s="332"/>
      <c r="EP46" s="332"/>
      <c r="EQ46" s="332"/>
      <c r="ER46" s="332"/>
      <c r="ES46" s="332"/>
      <c r="ET46" s="332"/>
      <c r="EU46" s="332"/>
      <c r="EV46" s="332"/>
      <c r="EW46" s="332"/>
      <c r="EX46" s="332"/>
      <c r="EY46" s="332"/>
      <c r="EZ46" s="332"/>
      <c r="FA46" s="332"/>
      <c r="FB46" s="332"/>
      <c r="FC46" s="332"/>
      <c r="FD46" s="332"/>
      <c r="FE46" s="332"/>
      <c r="FF46" s="332"/>
      <c r="FG46" s="332"/>
      <c r="FH46" s="332"/>
      <c r="FI46" s="332"/>
      <c r="FJ46" s="332"/>
      <c r="FK46" s="332"/>
      <c r="FL46" s="332"/>
      <c r="FM46" s="332"/>
      <c r="FN46" s="332"/>
      <c r="FO46" s="332"/>
      <c r="FP46" s="332"/>
      <c r="FQ46" s="332"/>
      <c r="FR46" s="332"/>
      <c r="FS46" s="332"/>
      <c r="FT46" s="332"/>
      <c r="FU46" s="332"/>
      <c r="FV46" s="332"/>
      <c r="FW46" s="332"/>
      <c r="FX46" s="332"/>
      <c r="FY46" s="332"/>
      <c r="FZ46" s="332"/>
      <c r="GA46" s="332"/>
      <c r="GB46" s="332"/>
      <c r="GC46" s="332"/>
      <c r="GD46" s="332"/>
      <c r="GE46" s="332"/>
      <c r="GF46" s="332"/>
      <c r="GG46" s="332"/>
      <c r="GH46" s="332"/>
      <c r="GI46" s="332"/>
      <c r="GJ46" s="332"/>
      <c r="GK46" s="332"/>
      <c r="GL46" s="332"/>
      <c r="GM46" s="332"/>
      <c r="GN46" s="332"/>
      <c r="GO46" s="332"/>
      <c r="GP46" s="332"/>
      <c r="GQ46" s="332"/>
      <c r="GR46" s="332"/>
      <c r="GS46" s="332"/>
      <c r="GT46" s="332"/>
      <c r="GU46" s="332"/>
      <c r="GV46" s="332"/>
      <c r="GW46" s="332"/>
      <c r="GX46" s="332"/>
      <c r="GY46" s="332"/>
      <c r="GZ46" s="332"/>
      <c r="HA46" s="332"/>
      <c r="HB46" s="332"/>
      <c r="HC46" s="332"/>
      <c r="HD46" s="332"/>
      <c r="HE46" s="332"/>
      <c r="HF46" s="332"/>
      <c r="HG46" s="332"/>
      <c r="HH46" s="332"/>
      <c r="HI46" s="332"/>
      <c r="HJ46" s="332"/>
      <c r="HK46" s="332"/>
      <c r="HL46" s="332"/>
      <c r="HM46" s="332"/>
      <c r="HN46" s="332"/>
      <c r="HO46" s="332"/>
      <c r="HP46" s="332"/>
      <c r="HQ46" s="332"/>
      <c r="HR46" s="332"/>
      <c r="HS46" s="332"/>
      <c r="HT46" s="332"/>
      <c r="HU46" s="332"/>
      <c r="HV46" s="332"/>
      <c r="HW46" s="332"/>
      <c r="HX46" s="332"/>
      <c r="HY46" s="332"/>
      <c r="HZ46" s="332"/>
      <c r="IA46" s="332"/>
      <c r="IB46" s="332"/>
      <c r="IC46" s="332"/>
      <c r="ID46" s="332"/>
      <c r="IE46" s="332"/>
      <c r="IF46" s="332"/>
      <c r="IG46" s="332"/>
      <c r="IH46" s="332"/>
      <c r="II46" s="332"/>
    </row>
    <row r="47" s="301" customFormat="1" ht="24" customHeight="1" spans="1:243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2"/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2"/>
      <c r="EL47" s="332"/>
      <c r="EM47" s="332"/>
      <c r="EN47" s="332"/>
      <c r="EO47" s="332"/>
      <c r="EP47" s="332"/>
      <c r="EQ47" s="332"/>
      <c r="ER47" s="332"/>
      <c r="ES47" s="332"/>
      <c r="ET47" s="332"/>
      <c r="EU47" s="332"/>
      <c r="EV47" s="332"/>
      <c r="EW47" s="332"/>
      <c r="EX47" s="332"/>
      <c r="EY47" s="332"/>
      <c r="EZ47" s="332"/>
      <c r="FA47" s="332"/>
      <c r="FB47" s="332"/>
      <c r="FC47" s="332"/>
      <c r="FD47" s="332"/>
      <c r="FE47" s="332"/>
      <c r="FF47" s="332"/>
      <c r="FG47" s="332"/>
      <c r="FH47" s="332"/>
      <c r="FI47" s="332"/>
      <c r="FJ47" s="332"/>
      <c r="FK47" s="332"/>
      <c r="FL47" s="332"/>
      <c r="FM47" s="332"/>
      <c r="FN47" s="332"/>
      <c r="FO47" s="332"/>
      <c r="FP47" s="332"/>
      <c r="FQ47" s="332"/>
      <c r="FR47" s="332"/>
      <c r="FS47" s="332"/>
      <c r="FT47" s="332"/>
      <c r="FU47" s="332"/>
      <c r="FV47" s="332"/>
      <c r="FW47" s="332"/>
      <c r="FX47" s="332"/>
      <c r="FY47" s="332"/>
      <c r="FZ47" s="332"/>
      <c r="GA47" s="332"/>
      <c r="GB47" s="332"/>
      <c r="GC47" s="332"/>
      <c r="GD47" s="332"/>
      <c r="GE47" s="332"/>
      <c r="GF47" s="332"/>
      <c r="GG47" s="332"/>
      <c r="GH47" s="332"/>
      <c r="GI47" s="332"/>
      <c r="GJ47" s="332"/>
      <c r="GK47" s="332"/>
      <c r="GL47" s="332"/>
      <c r="GM47" s="332"/>
      <c r="GN47" s="332"/>
      <c r="GO47" s="332"/>
      <c r="GP47" s="332"/>
      <c r="GQ47" s="332"/>
      <c r="GR47" s="332"/>
      <c r="GS47" s="332"/>
      <c r="GT47" s="332"/>
      <c r="GU47" s="332"/>
      <c r="GV47" s="332"/>
      <c r="GW47" s="332"/>
      <c r="GX47" s="332"/>
      <c r="GY47" s="332"/>
      <c r="GZ47" s="332"/>
      <c r="HA47" s="332"/>
      <c r="HB47" s="332"/>
      <c r="HC47" s="332"/>
      <c r="HD47" s="332"/>
      <c r="HE47" s="332"/>
      <c r="HF47" s="332"/>
      <c r="HG47" s="332"/>
      <c r="HH47" s="332"/>
      <c r="HI47" s="332"/>
      <c r="HJ47" s="332"/>
      <c r="HK47" s="332"/>
      <c r="HL47" s="332"/>
      <c r="HM47" s="332"/>
      <c r="HN47" s="332"/>
      <c r="HO47" s="332"/>
      <c r="HP47" s="332"/>
      <c r="HQ47" s="332"/>
      <c r="HR47" s="332"/>
      <c r="HS47" s="332"/>
      <c r="HT47" s="332"/>
      <c r="HU47" s="332"/>
      <c r="HV47" s="332"/>
      <c r="HW47" s="332"/>
      <c r="HX47" s="332"/>
      <c r="HY47" s="332"/>
      <c r="HZ47" s="332"/>
      <c r="IA47" s="332"/>
      <c r="IB47" s="332"/>
      <c r="IC47" s="332"/>
      <c r="ID47" s="332"/>
      <c r="IE47" s="332"/>
      <c r="IF47" s="332"/>
      <c r="IG47" s="332"/>
      <c r="IH47" s="332"/>
      <c r="II47" s="332"/>
    </row>
    <row r="48" s="301" customFormat="1" ht="24" customHeight="1" spans="1:243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332"/>
      <c r="BF48" s="332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2"/>
      <c r="DD48" s="332"/>
      <c r="DE48" s="332"/>
      <c r="DF48" s="332"/>
      <c r="DG48" s="332"/>
      <c r="DH48" s="332"/>
      <c r="DI48" s="332"/>
      <c r="DJ48" s="332"/>
      <c r="DK48" s="332"/>
      <c r="DL48" s="332"/>
      <c r="DM48" s="332"/>
      <c r="DN48" s="332"/>
      <c r="DO48" s="332"/>
      <c r="DP48" s="332"/>
      <c r="DQ48" s="332"/>
      <c r="DR48" s="332"/>
      <c r="DS48" s="332"/>
      <c r="DT48" s="332"/>
      <c r="DU48" s="332"/>
      <c r="DV48" s="332"/>
      <c r="DW48" s="332"/>
      <c r="DX48" s="332"/>
      <c r="DY48" s="332"/>
      <c r="DZ48" s="332"/>
      <c r="EA48" s="332"/>
      <c r="EB48" s="332"/>
      <c r="EC48" s="332"/>
      <c r="ED48" s="332"/>
      <c r="EE48" s="332"/>
      <c r="EF48" s="332"/>
      <c r="EG48" s="332"/>
      <c r="EH48" s="332"/>
      <c r="EI48" s="332"/>
      <c r="EJ48" s="332"/>
      <c r="EK48" s="332"/>
      <c r="EL48" s="332"/>
      <c r="EM48" s="332"/>
      <c r="EN48" s="332"/>
      <c r="EO48" s="332"/>
      <c r="EP48" s="332"/>
      <c r="EQ48" s="332"/>
      <c r="ER48" s="332"/>
      <c r="ES48" s="332"/>
      <c r="ET48" s="332"/>
      <c r="EU48" s="332"/>
      <c r="EV48" s="332"/>
      <c r="EW48" s="332"/>
      <c r="EX48" s="332"/>
      <c r="EY48" s="332"/>
      <c r="EZ48" s="332"/>
      <c r="FA48" s="332"/>
      <c r="FB48" s="332"/>
      <c r="FC48" s="332"/>
      <c r="FD48" s="332"/>
      <c r="FE48" s="332"/>
      <c r="FF48" s="332"/>
      <c r="FG48" s="332"/>
      <c r="FH48" s="332"/>
      <c r="FI48" s="332"/>
      <c r="FJ48" s="332"/>
      <c r="FK48" s="332"/>
      <c r="FL48" s="332"/>
      <c r="FM48" s="332"/>
      <c r="FN48" s="332"/>
      <c r="FO48" s="332"/>
      <c r="FP48" s="332"/>
      <c r="FQ48" s="332"/>
      <c r="FR48" s="332"/>
      <c r="FS48" s="332"/>
      <c r="FT48" s="332"/>
      <c r="FU48" s="332"/>
      <c r="FV48" s="332"/>
      <c r="FW48" s="332"/>
      <c r="FX48" s="332"/>
      <c r="FY48" s="332"/>
      <c r="FZ48" s="332"/>
      <c r="GA48" s="332"/>
      <c r="GB48" s="332"/>
      <c r="GC48" s="332"/>
      <c r="GD48" s="332"/>
      <c r="GE48" s="332"/>
      <c r="GF48" s="332"/>
      <c r="GG48" s="332"/>
      <c r="GH48" s="332"/>
      <c r="GI48" s="332"/>
      <c r="GJ48" s="332"/>
      <c r="GK48" s="332"/>
      <c r="GL48" s="332"/>
      <c r="GM48" s="332"/>
      <c r="GN48" s="332"/>
      <c r="GO48" s="332"/>
      <c r="GP48" s="332"/>
      <c r="GQ48" s="332"/>
      <c r="GR48" s="332"/>
      <c r="GS48" s="332"/>
      <c r="GT48" s="332"/>
      <c r="GU48" s="332"/>
      <c r="GV48" s="332"/>
      <c r="GW48" s="332"/>
      <c r="GX48" s="332"/>
      <c r="GY48" s="332"/>
      <c r="GZ48" s="332"/>
      <c r="HA48" s="332"/>
      <c r="HB48" s="332"/>
      <c r="HC48" s="332"/>
      <c r="HD48" s="332"/>
      <c r="HE48" s="332"/>
      <c r="HF48" s="332"/>
      <c r="HG48" s="332"/>
      <c r="HH48" s="332"/>
      <c r="HI48" s="332"/>
      <c r="HJ48" s="332"/>
      <c r="HK48" s="332"/>
      <c r="HL48" s="332"/>
      <c r="HM48" s="332"/>
      <c r="HN48" s="332"/>
      <c r="HO48" s="332"/>
      <c r="HP48" s="332"/>
      <c r="HQ48" s="332"/>
      <c r="HR48" s="332"/>
      <c r="HS48" s="332"/>
      <c r="HT48" s="332"/>
      <c r="HU48" s="332"/>
      <c r="HV48" s="332"/>
      <c r="HW48" s="332"/>
      <c r="HX48" s="332"/>
      <c r="HY48" s="332"/>
      <c r="HZ48" s="332"/>
      <c r="IA48" s="332"/>
      <c r="IB48" s="332"/>
      <c r="IC48" s="332"/>
      <c r="ID48" s="332"/>
      <c r="IE48" s="332"/>
      <c r="IF48" s="332"/>
      <c r="IG48" s="332"/>
      <c r="IH48" s="332"/>
      <c r="II48" s="332"/>
    </row>
    <row r="49" s="301" customFormat="1" ht="24" customHeight="1" spans="1:243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2"/>
      <c r="CN49" s="332"/>
      <c r="CO49" s="332"/>
      <c r="CP49" s="332"/>
      <c r="CQ49" s="332"/>
      <c r="CR49" s="332"/>
      <c r="CS49" s="332"/>
      <c r="CT49" s="332"/>
      <c r="CU49" s="332"/>
      <c r="CV49" s="332"/>
      <c r="CW49" s="332"/>
      <c r="CX49" s="332"/>
      <c r="CY49" s="332"/>
      <c r="CZ49" s="332"/>
      <c r="DA49" s="332"/>
      <c r="DB49" s="332"/>
      <c r="DC49" s="332"/>
      <c r="DD49" s="332"/>
      <c r="DE49" s="332"/>
      <c r="DF49" s="332"/>
      <c r="DG49" s="332"/>
      <c r="DH49" s="332"/>
      <c r="DI49" s="332"/>
      <c r="DJ49" s="332"/>
      <c r="DK49" s="332"/>
      <c r="DL49" s="332"/>
      <c r="DM49" s="332"/>
      <c r="DN49" s="332"/>
      <c r="DO49" s="332"/>
      <c r="DP49" s="332"/>
      <c r="DQ49" s="332"/>
      <c r="DR49" s="332"/>
      <c r="DS49" s="332"/>
      <c r="DT49" s="332"/>
      <c r="DU49" s="332"/>
      <c r="DV49" s="332"/>
      <c r="DW49" s="332"/>
      <c r="DX49" s="332"/>
      <c r="DY49" s="332"/>
      <c r="DZ49" s="332"/>
      <c r="EA49" s="332"/>
      <c r="EB49" s="332"/>
      <c r="EC49" s="332"/>
      <c r="ED49" s="332"/>
      <c r="EE49" s="332"/>
      <c r="EF49" s="332"/>
      <c r="EG49" s="332"/>
      <c r="EH49" s="332"/>
      <c r="EI49" s="332"/>
      <c r="EJ49" s="332"/>
      <c r="EK49" s="332"/>
      <c r="EL49" s="332"/>
      <c r="EM49" s="332"/>
      <c r="EN49" s="332"/>
      <c r="EO49" s="332"/>
      <c r="EP49" s="332"/>
      <c r="EQ49" s="332"/>
      <c r="ER49" s="332"/>
      <c r="ES49" s="332"/>
      <c r="ET49" s="332"/>
      <c r="EU49" s="332"/>
      <c r="EV49" s="332"/>
      <c r="EW49" s="332"/>
      <c r="EX49" s="332"/>
      <c r="EY49" s="332"/>
      <c r="EZ49" s="332"/>
      <c r="FA49" s="332"/>
      <c r="FB49" s="332"/>
      <c r="FC49" s="332"/>
      <c r="FD49" s="332"/>
      <c r="FE49" s="332"/>
      <c r="FF49" s="332"/>
      <c r="FG49" s="332"/>
      <c r="FH49" s="332"/>
      <c r="FI49" s="332"/>
      <c r="FJ49" s="332"/>
      <c r="FK49" s="332"/>
      <c r="FL49" s="332"/>
      <c r="FM49" s="332"/>
      <c r="FN49" s="332"/>
      <c r="FO49" s="332"/>
      <c r="FP49" s="332"/>
      <c r="FQ49" s="332"/>
      <c r="FR49" s="332"/>
      <c r="FS49" s="332"/>
      <c r="FT49" s="332"/>
      <c r="FU49" s="332"/>
      <c r="FV49" s="332"/>
      <c r="FW49" s="332"/>
      <c r="FX49" s="332"/>
      <c r="FY49" s="332"/>
      <c r="FZ49" s="332"/>
      <c r="GA49" s="332"/>
      <c r="GB49" s="332"/>
      <c r="GC49" s="332"/>
      <c r="GD49" s="332"/>
      <c r="GE49" s="332"/>
      <c r="GF49" s="332"/>
      <c r="GG49" s="332"/>
      <c r="GH49" s="332"/>
      <c r="GI49" s="332"/>
      <c r="GJ49" s="332"/>
      <c r="GK49" s="332"/>
      <c r="GL49" s="332"/>
      <c r="GM49" s="332"/>
      <c r="GN49" s="332"/>
      <c r="GO49" s="332"/>
      <c r="GP49" s="332"/>
      <c r="GQ49" s="332"/>
      <c r="GR49" s="332"/>
      <c r="GS49" s="332"/>
      <c r="GT49" s="332"/>
      <c r="GU49" s="332"/>
      <c r="GV49" s="332"/>
      <c r="GW49" s="332"/>
      <c r="GX49" s="332"/>
      <c r="GY49" s="332"/>
      <c r="GZ49" s="332"/>
      <c r="HA49" s="332"/>
      <c r="HB49" s="332"/>
      <c r="HC49" s="332"/>
      <c r="HD49" s="332"/>
      <c r="HE49" s="332"/>
      <c r="HF49" s="332"/>
      <c r="HG49" s="332"/>
      <c r="HH49" s="332"/>
      <c r="HI49" s="332"/>
      <c r="HJ49" s="332"/>
      <c r="HK49" s="332"/>
      <c r="HL49" s="332"/>
      <c r="HM49" s="332"/>
      <c r="HN49" s="332"/>
      <c r="HO49" s="332"/>
      <c r="HP49" s="332"/>
      <c r="HQ49" s="332"/>
      <c r="HR49" s="332"/>
      <c r="HS49" s="332"/>
      <c r="HT49" s="332"/>
      <c r="HU49" s="332"/>
      <c r="HV49" s="332"/>
      <c r="HW49" s="332"/>
      <c r="HX49" s="332"/>
      <c r="HY49" s="332"/>
      <c r="HZ49" s="332"/>
      <c r="IA49" s="332"/>
      <c r="IB49" s="332"/>
      <c r="IC49" s="332"/>
      <c r="ID49" s="332"/>
      <c r="IE49" s="332"/>
      <c r="IF49" s="332"/>
      <c r="IG49" s="332"/>
      <c r="IH49" s="332"/>
      <c r="II49" s="332"/>
    </row>
    <row r="50" s="301" customFormat="1" ht="24" customHeight="1" spans="1:243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332"/>
      <c r="BM50" s="332"/>
      <c r="BN50" s="332"/>
      <c r="BO50" s="332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32"/>
      <c r="CK50" s="332"/>
      <c r="CL50" s="332"/>
      <c r="CM50" s="332"/>
      <c r="CN50" s="332"/>
      <c r="CO50" s="332"/>
      <c r="CP50" s="332"/>
      <c r="CQ50" s="332"/>
      <c r="CR50" s="332"/>
      <c r="CS50" s="332"/>
      <c r="CT50" s="332"/>
      <c r="CU50" s="332"/>
      <c r="CV50" s="332"/>
      <c r="CW50" s="332"/>
      <c r="CX50" s="332"/>
      <c r="CY50" s="332"/>
      <c r="CZ50" s="332"/>
      <c r="DA50" s="332"/>
      <c r="DB50" s="332"/>
      <c r="DC50" s="332"/>
      <c r="DD50" s="332"/>
      <c r="DE50" s="332"/>
      <c r="DF50" s="332"/>
      <c r="DG50" s="332"/>
      <c r="DH50" s="332"/>
      <c r="DI50" s="332"/>
      <c r="DJ50" s="332"/>
      <c r="DK50" s="332"/>
      <c r="DL50" s="332"/>
      <c r="DM50" s="332"/>
      <c r="DN50" s="332"/>
      <c r="DO50" s="332"/>
      <c r="DP50" s="332"/>
      <c r="DQ50" s="332"/>
      <c r="DR50" s="332"/>
      <c r="DS50" s="332"/>
      <c r="DT50" s="332"/>
      <c r="DU50" s="332"/>
      <c r="DV50" s="332"/>
      <c r="DW50" s="332"/>
      <c r="DX50" s="332"/>
      <c r="DY50" s="332"/>
      <c r="DZ50" s="332"/>
      <c r="EA50" s="332"/>
      <c r="EB50" s="332"/>
      <c r="EC50" s="332"/>
      <c r="ED50" s="332"/>
      <c r="EE50" s="332"/>
      <c r="EF50" s="332"/>
      <c r="EG50" s="332"/>
      <c r="EH50" s="332"/>
      <c r="EI50" s="332"/>
      <c r="EJ50" s="332"/>
      <c r="EK50" s="332"/>
      <c r="EL50" s="332"/>
      <c r="EM50" s="332"/>
      <c r="EN50" s="332"/>
      <c r="EO50" s="332"/>
      <c r="EP50" s="332"/>
      <c r="EQ50" s="332"/>
      <c r="ER50" s="332"/>
      <c r="ES50" s="332"/>
      <c r="ET50" s="332"/>
      <c r="EU50" s="332"/>
      <c r="EV50" s="332"/>
      <c r="EW50" s="332"/>
      <c r="EX50" s="332"/>
      <c r="EY50" s="332"/>
      <c r="EZ50" s="332"/>
      <c r="FA50" s="332"/>
      <c r="FB50" s="332"/>
      <c r="FC50" s="332"/>
      <c r="FD50" s="332"/>
      <c r="FE50" s="332"/>
      <c r="FF50" s="332"/>
      <c r="FG50" s="332"/>
      <c r="FH50" s="332"/>
      <c r="FI50" s="332"/>
      <c r="FJ50" s="332"/>
      <c r="FK50" s="332"/>
      <c r="FL50" s="332"/>
      <c r="FM50" s="332"/>
      <c r="FN50" s="332"/>
      <c r="FO50" s="332"/>
      <c r="FP50" s="332"/>
      <c r="FQ50" s="332"/>
      <c r="FR50" s="332"/>
      <c r="FS50" s="332"/>
      <c r="FT50" s="332"/>
      <c r="FU50" s="332"/>
      <c r="FV50" s="332"/>
      <c r="FW50" s="332"/>
      <c r="FX50" s="332"/>
      <c r="FY50" s="332"/>
      <c r="FZ50" s="332"/>
      <c r="GA50" s="332"/>
      <c r="GB50" s="332"/>
      <c r="GC50" s="332"/>
      <c r="GD50" s="332"/>
      <c r="GE50" s="332"/>
      <c r="GF50" s="332"/>
      <c r="GG50" s="332"/>
      <c r="GH50" s="332"/>
      <c r="GI50" s="332"/>
      <c r="GJ50" s="332"/>
      <c r="GK50" s="332"/>
      <c r="GL50" s="332"/>
      <c r="GM50" s="332"/>
      <c r="GN50" s="332"/>
      <c r="GO50" s="332"/>
      <c r="GP50" s="332"/>
      <c r="GQ50" s="332"/>
      <c r="GR50" s="332"/>
      <c r="GS50" s="332"/>
      <c r="GT50" s="332"/>
      <c r="GU50" s="332"/>
      <c r="GV50" s="332"/>
      <c r="GW50" s="332"/>
      <c r="GX50" s="332"/>
      <c r="GY50" s="332"/>
      <c r="GZ50" s="332"/>
      <c r="HA50" s="332"/>
      <c r="HB50" s="332"/>
      <c r="HC50" s="332"/>
      <c r="HD50" s="332"/>
      <c r="HE50" s="332"/>
      <c r="HF50" s="332"/>
      <c r="HG50" s="332"/>
      <c r="HH50" s="332"/>
      <c r="HI50" s="332"/>
      <c r="HJ50" s="332"/>
      <c r="HK50" s="332"/>
      <c r="HL50" s="332"/>
      <c r="HM50" s="332"/>
      <c r="HN50" s="332"/>
      <c r="HO50" s="332"/>
      <c r="HP50" s="332"/>
      <c r="HQ50" s="332"/>
      <c r="HR50" s="332"/>
      <c r="HS50" s="332"/>
      <c r="HT50" s="332"/>
      <c r="HU50" s="332"/>
      <c r="HV50" s="332"/>
      <c r="HW50" s="332"/>
      <c r="HX50" s="332"/>
      <c r="HY50" s="332"/>
      <c r="HZ50" s="332"/>
      <c r="IA50" s="332"/>
      <c r="IB50" s="332"/>
      <c r="IC50" s="332"/>
      <c r="ID50" s="332"/>
      <c r="IE50" s="332"/>
      <c r="IF50" s="332"/>
      <c r="IG50" s="332"/>
      <c r="IH50" s="332"/>
      <c r="II50" s="332"/>
    </row>
    <row r="51" s="301" customFormat="1" ht="24" customHeight="1" spans="1:243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2"/>
      <c r="CN51" s="332"/>
      <c r="CO51" s="332"/>
      <c r="CP51" s="332"/>
      <c r="CQ51" s="332"/>
      <c r="CR51" s="332"/>
      <c r="CS51" s="332"/>
      <c r="CT51" s="332"/>
      <c r="CU51" s="332"/>
      <c r="CV51" s="332"/>
      <c r="CW51" s="332"/>
      <c r="CX51" s="332"/>
      <c r="CY51" s="332"/>
      <c r="CZ51" s="332"/>
      <c r="DA51" s="332"/>
      <c r="DB51" s="332"/>
      <c r="DC51" s="332"/>
      <c r="DD51" s="332"/>
      <c r="DE51" s="332"/>
      <c r="DF51" s="332"/>
      <c r="DG51" s="332"/>
      <c r="DH51" s="332"/>
      <c r="DI51" s="332"/>
      <c r="DJ51" s="332"/>
      <c r="DK51" s="332"/>
      <c r="DL51" s="332"/>
      <c r="DM51" s="332"/>
      <c r="DN51" s="332"/>
      <c r="DO51" s="332"/>
      <c r="DP51" s="332"/>
      <c r="DQ51" s="332"/>
      <c r="DR51" s="332"/>
      <c r="DS51" s="332"/>
      <c r="DT51" s="332"/>
      <c r="DU51" s="332"/>
      <c r="DV51" s="332"/>
      <c r="DW51" s="332"/>
      <c r="DX51" s="332"/>
      <c r="DY51" s="332"/>
      <c r="DZ51" s="332"/>
      <c r="EA51" s="332"/>
      <c r="EB51" s="332"/>
      <c r="EC51" s="332"/>
      <c r="ED51" s="332"/>
      <c r="EE51" s="332"/>
      <c r="EF51" s="332"/>
      <c r="EG51" s="332"/>
      <c r="EH51" s="332"/>
      <c r="EI51" s="332"/>
      <c r="EJ51" s="332"/>
      <c r="EK51" s="332"/>
      <c r="EL51" s="332"/>
      <c r="EM51" s="332"/>
      <c r="EN51" s="332"/>
      <c r="EO51" s="332"/>
      <c r="EP51" s="332"/>
      <c r="EQ51" s="332"/>
      <c r="ER51" s="332"/>
      <c r="ES51" s="332"/>
      <c r="ET51" s="332"/>
      <c r="EU51" s="332"/>
      <c r="EV51" s="332"/>
      <c r="EW51" s="332"/>
      <c r="EX51" s="332"/>
      <c r="EY51" s="332"/>
      <c r="EZ51" s="332"/>
      <c r="FA51" s="332"/>
      <c r="FB51" s="332"/>
      <c r="FC51" s="332"/>
      <c r="FD51" s="332"/>
      <c r="FE51" s="332"/>
      <c r="FF51" s="332"/>
      <c r="FG51" s="332"/>
      <c r="FH51" s="332"/>
      <c r="FI51" s="332"/>
      <c r="FJ51" s="332"/>
      <c r="FK51" s="332"/>
      <c r="FL51" s="332"/>
      <c r="FM51" s="332"/>
      <c r="FN51" s="332"/>
      <c r="FO51" s="332"/>
      <c r="FP51" s="332"/>
      <c r="FQ51" s="332"/>
      <c r="FR51" s="332"/>
      <c r="FS51" s="332"/>
      <c r="FT51" s="332"/>
      <c r="FU51" s="332"/>
      <c r="FV51" s="332"/>
      <c r="FW51" s="332"/>
      <c r="FX51" s="332"/>
      <c r="FY51" s="332"/>
      <c r="FZ51" s="332"/>
      <c r="GA51" s="332"/>
      <c r="GB51" s="332"/>
      <c r="GC51" s="332"/>
      <c r="GD51" s="332"/>
      <c r="GE51" s="332"/>
      <c r="GF51" s="332"/>
      <c r="GG51" s="332"/>
      <c r="GH51" s="332"/>
      <c r="GI51" s="332"/>
      <c r="GJ51" s="332"/>
      <c r="GK51" s="332"/>
      <c r="GL51" s="332"/>
      <c r="GM51" s="332"/>
      <c r="GN51" s="332"/>
      <c r="GO51" s="332"/>
      <c r="GP51" s="332"/>
      <c r="GQ51" s="332"/>
      <c r="GR51" s="332"/>
      <c r="GS51" s="332"/>
      <c r="GT51" s="332"/>
      <c r="GU51" s="332"/>
      <c r="GV51" s="332"/>
      <c r="GW51" s="332"/>
      <c r="GX51" s="332"/>
      <c r="GY51" s="332"/>
      <c r="GZ51" s="332"/>
      <c r="HA51" s="332"/>
      <c r="HB51" s="332"/>
      <c r="HC51" s="332"/>
      <c r="HD51" s="332"/>
      <c r="HE51" s="332"/>
      <c r="HF51" s="332"/>
      <c r="HG51" s="332"/>
      <c r="HH51" s="332"/>
      <c r="HI51" s="332"/>
      <c r="HJ51" s="332"/>
      <c r="HK51" s="332"/>
      <c r="HL51" s="332"/>
      <c r="HM51" s="332"/>
      <c r="HN51" s="332"/>
      <c r="HO51" s="332"/>
      <c r="HP51" s="332"/>
      <c r="HQ51" s="332"/>
      <c r="HR51" s="332"/>
      <c r="HS51" s="332"/>
      <c r="HT51" s="332"/>
      <c r="HU51" s="332"/>
      <c r="HV51" s="332"/>
      <c r="HW51" s="332"/>
      <c r="HX51" s="332"/>
      <c r="HY51" s="332"/>
      <c r="HZ51" s="332"/>
      <c r="IA51" s="332"/>
      <c r="IB51" s="332"/>
      <c r="IC51" s="332"/>
      <c r="ID51" s="332"/>
      <c r="IE51" s="332"/>
      <c r="IF51" s="332"/>
      <c r="IG51" s="332"/>
      <c r="IH51" s="332"/>
      <c r="II51" s="332"/>
    </row>
    <row r="52" s="301" customFormat="1" ht="24" customHeight="1" spans="1:243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2"/>
      <c r="CN52" s="332"/>
      <c r="CO52" s="332"/>
      <c r="CP52" s="332"/>
      <c r="CQ52" s="332"/>
      <c r="CR52" s="332"/>
      <c r="CS52" s="332"/>
      <c r="CT52" s="332"/>
      <c r="CU52" s="332"/>
      <c r="CV52" s="332"/>
      <c r="CW52" s="332"/>
      <c r="CX52" s="332"/>
      <c r="CY52" s="332"/>
      <c r="CZ52" s="332"/>
      <c r="DA52" s="332"/>
      <c r="DB52" s="332"/>
      <c r="DC52" s="332"/>
      <c r="DD52" s="332"/>
      <c r="DE52" s="332"/>
      <c r="DF52" s="332"/>
      <c r="DG52" s="332"/>
      <c r="DH52" s="332"/>
      <c r="DI52" s="332"/>
      <c r="DJ52" s="332"/>
      <c r="DK52" s="332"/>
      <c r="DL52" s="332"/>
      <c r="DM52" s="332"/>
      <c r="DN52" s="332"/>
      <c r="DO52" s="332"/>
      <c r="DP52" s="332"/>
      <c r="DQ52" s="332"/>
      <c r="DR52" s="332"/>
      <c r="DS52" s="332"/>
      <c r="DT52" s="332"/>
      <c r="DU52" s="332"/>
      <c r="DV52" s="332"/>
      <c r="DW52" s="332"/>
      <c r="DX52" s="332"/>
      <c r="DY52" s="332"/>
      <c r="DZ52" s="332"/>
      <c r="EA52" s="332"/>
      <c r="EB52" s="332"/>
      <c r="EC52" s="332"/>
      <c r="ED52" s="332"/>
      <c r="EE52" s="332"/>
      <c r="EF52" s="332"/>
      <c r="EG52" s="332"/>
      <c r="EH52" s="332"/>
      <c r="EI52" s="332"/>
      <c r="EJ52" s="332"/>
      <c r="EK52" s="332"/>
      <c r="EL52" s="332"/>
      <c r="EM52" s="332"/>
      <c r="EN52" s="332"/>
      <c r="EO52" s="332"/>
      <c r="EP52" s="332"/>
      <c r="EQ52" s="332"/>
      <c r="ER52" s="332"/>
      <c r="ES52" s="332"/>
      <c r="ET52" s="332"/>
      <c r="EU52" s="332"/>
      <c r="EV52" s="332"/>
      <c r="EW52" s="332"/>
      <c r="EX52" s="332"/>
      <c r="EY52" s="332"/>
      <c r="EZ52" s="332"/>
      <c r="FA52" s="332"/>
      <c r="FB52" s="332"/>
      <c r="FC52" s="332"/>
      <c r="FD52" s="332"/>
      <c r="FE52" s="332"/>
      <c r="FF52" s="332"/>
      <c r="FG52" s="332"/>
      <c r="FH52" s="332"/>
      <c r="FI52" s="332"/>
      <c r="FJ52" s="332"/>
      <c r="FK52" s="332"/>
      <c r="FL52" s="332"/>
      <c r="FM52" s="332"/>
      <c r="FN52" s="332"/>
      <c r="FO52" s="332"/>
      <c r="FP52" s="332"/>
      <c r="FQ52" s="332"/>
      <c r="FR52" s="332"/>
      <c r="FS52" s="332"/>
      <c r="FT52" s="332"/>
      <c r="FU52" s="332"/>
      <c r="FV52" s="332"/>
      <c r="FW52" s="332"/>
      <c r="FX52" s="332"/>
      <c r="FY52" s="332"/>
      <c r="FZ52" s="332"/>
      <c r="GA52" s="332"/>
      <c r="GB52" s="332"/>
      <c r="GC52" s="332"/>
      <c r="GD52" s="332"/>
      <c r="GE52" s="332"/>
      <c r="GF52" s="332"/>
      <c r="GG52" s="332"/>
      <c r="GH52" s="332"/>
      <c r="GI52" s="332"/>
      <c r="GJ52" s="332"/>
      <c r="GK52" s="332"/>
      <c r="GL52" s="332"/>
      <c r="GM52" s="332"/>
      <c r="GN52" s="332"/>
      <c r="GO52" s="332"/>
      <c r="GP52" s="332"/>
      <c r="GQ52" s="332"/>
      <c r="GR52" s="332"/>
      <c r="GS52" s="332"/>
      <c r="GT52" s="332"/>
      <c r="GU52" s="332"/>
      <c r="GV52" s="332"/>
      <c r="GW52" s="332"/>
      <c r="GX52" s="332"/>
      <c r="GY52" s="332"/>
      <c r="GZ52" s="332"/>
      <c r="HA52" s="332"/>
      <c r="HB52" s="332"/>
      <c r="HC52" s="332"/>
      <c r="HD52" s="332"/>
      <c r="HE52" s="332"/>
      <c r="HF52" s="332"/>
      <c r="HG52" s="332"/>
      <c r="HH52" s="332"/>
      <c r="HI52" s="332"/>
      <c r="HJ52" s="332"/>
      <c r="HK52" s="332"/>
      <c r="HL52" s="332"/>
      <c r="HM52" s="332"/>
      <c r="HN52" s="332"/>
      <c r="HO52" s="332"/>
      <c r="HP52" s="332"/>
      <c r="HQ52" s="332"/>
      <c r="HR52" s="332"/>
      <c r="HS52" s="332"/>
      <c r="HT52" s="332"/>
      <c r="HU52" s="332"/>
      <c r="HV52" s="332"/>
      <c r="HW52" s="332"/>
      <c r="HX52" s="332"/>
      <c r="HY52" s="332"/>
      <c r="HZ52" s="332"/>
      <c r="IA52" s="332"/>
      <c r="IB52" s="332"/>
      <c r="IC52" s="332"/>
      <c r="ID52" s="332"/>
      <c r="IE52" s="332"/>
      <c r="IF52" s="332"/>
      <c r="IG52" s="332"/>
      <c r="IH52" s="332"/>
      <c r="II52" s="332"/>
    </row>
    <row r="53" s="301" customFormat="1" ht="24" customHeight="1" spans="1:243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  <c r="DD53" s="332"/>
      <c r="DE53" s="332"/>
      <c r="DF53" s="332"/>
      <c r="DG53" s="332"/>
      <c r="DH53" s="332"/>
      <c r="DI53" s="332"/>
      <c r="DJ53" s="332"/>
      <c r="DK53" s="332"/>
      <c r="DL53" s="332"/>
      <c r="DM53" s="332"/>
      <c r="DN53" s="332"/>
      <c r="DO53" s="332"/>
      <c r="DP53" s="332"/>
      <c r="DQ53" s="332"/>
      <c r="DR53" s="332"/>
      <c r="DS53" s="332"/>
      <c r="DT53" s="332"/>
      <c r="DU53" s="332"/>
      <c r="DV53" s="332"/>
      <c r="DW53" s="332"/>
      <c r="DX53" s="332"/>
      <c r="DY53" s="332"/>
      <c r="DZ53" s="332"/>
      <c r="EA53" s="332"/>
      <c r="EB53" s="332"/>
      <c r="EC53" s="332"/>
      <c r="ED53" s="332"/>
      <c r="EE53" s="332"/>
      <c r="EF53" s="332"/>
      <c r="EG53" s="332"/>
      <c r="EH53" s="332"/>
      <c r="EI53" s="332"/>
      <c r="EJ53" s="332"/>
      <c r="EK53" s="332"/>
      <c r="EL53" s="332"/>
      <c r="EM53" s="332"/>
      <c r="EN53" s="332"/>
      <c r="EO53" s="332"/>
      <c r="EP53" s="332"/>
      <c r="EQ53" s="332"/>
      <c r="ER53" s="332"/>
      <c r="ES53" s="332"/>
      <c r="ET53" s="332"/>
      <c r="EU53" s="332"/>
      <c r="EV53" s="332"/>
      <c r="EW53" s="332"/>
      <c r="EX53" s="332"/>
      <c r="EY53" s="332"/>
      <c r="EZ53" s="332"/>
      <c r="FA53" s="332"/>
      <c r="FB53" s="332"/>
      <c r="FC53" s="332"/>
      <c r="FD53" s="332"/>
      <c r="FE53" s="332"/>
      <c r="FF53" s="332"/>
      <c r="FG53" s="332"/>
      <c r="FH53" s="332"/>
      <c r="FI53" s="332"/>
      <c r="FJ53" s="332"/>
      <c r="FK53" s="332"/>
      <c r="FL53" s="332"/>
      <c r="FM53" s="332"/>
      <c r="FN53" s="332"/>
      <c r="FO53" s="332"/>
      <c r="FP53" s="332"/>
      <c r="FQ53" s="332"/>
      <c r="FR53" s="332"/>
      <c r="FS53" s="332"/>
      <c r="FT53" s="332"/>
      <c r="FU53" s="332"/>
      <c r="FV53" s="332"/>
      <c r="FW53" s="332"/>
      <c r="FX53" s="332"/>
      <c r="FY53" s="332"/>
      <c r="FZ53" s="332"/>
      <c r="GA53" s="332"/>
      <c r="GB53" s="332"/>
      <c r="GC53" s="332"/>
      <c r="GD53" s="332"/>
      <c r="GE53" s="332"/>
      <c r="GF53" s="332"/>
      <c r="GG53" s="332"/>
      <c r="GH53" s="332"/>
      <c r="GI53" s="332"/>
      <c r="GJ53" s="332"/>
      <c r="GK53" s="332"/>
      <c r="GL53" s="332"/>
      <c r="GM53" s="332"/>
      <c r="GN53" s="332"/>
      <c r="GO53" s="332"/>
      <c r="GP53" s="332"/>
      <c r="GQ53" s="332"/>
      <c r="GR53" s="332"/>
      <c r="GS53" s="332"/>
      <c r="GT53" s="332"/>
      <c r="GU53" s="332"/>
      <c r="GV53" s="332"/>
      <c r="GW53" s="332"/>
      <c r="GX53" s="332"/>
      <c r="GY53" s="332"/>
      <c r="GZ53" s="332"/>
      <c r="HA53" s="332"/>
      <c r="HB53" s="332"/>
      <c r="HC53" s="332"/>
      <c r="HD53" s="332"/>
      <c r="HE53" s="332"/>
      <c r="HF53" s="332"/>
      <c r="HG53" s="332"/>
      <c r="HH53" s="332"/>
      <c r="HI53" s="332"/>
      <c r="HJ53" s="332"/>
      <c r="HK53" s="332"/>
      <c r="HL53" s="332"/>
      <c r="HM53" s="332"/>
      <c r="HN53" s="332"/>
      <c r="HO53" s="332"/>
      <c r="HP53" s="332"/>
      <c r="HQ53" s="332"/>
      <c r="HR53" s="332"/>
      <c r="HS53" s="332"/>
      <c r="HT53" s="332"/>
      <c r="HU53" s="332"/>
      <c r="HV53" s="332"/>
      <c r="HW53" s="332"/>
      <c r="HX53" s="332"/>
      <c r="HY53" s="332"/>
      <c r="HZ53" s="332"/>
      <c r="IA53" s="332"/>
      <c r="IB53" s="332"/>
      <c r="IC53" s="332"/>
      <c r="ID53" s="332"/>
      <c r="IE53" s="332"/>
      <c r="IF53" s="332"/>
      <c r="IG53" s="332"/>
      <c r="IH53" s="332"/>
      <c r="II53" s="332"/>
    </row>
    <row r="54" s="301" customFormat="1" ht="24" customHeight="1" spans="1:243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2"/>
      <c r="CN54" s="332"/>
      <c r="CO54" s="332"/>
      <c r="CP54" s="332"/>
      <c r="CQ54" s="332"/>
      <c r="CR54" s="332"/>
      <c r="CS54" s="332"/>
      <c r="CT54" s="332"/>
      <c r="CU54" s="332"/>
      <c r="CV54" s="332"/>
      <c r="CW54" s="332"/>
      <c r="CX54" s="332"/>
      <c r="CY54" s="332"/>
      <c r="CZ54" s="332"/>
      <c r="DA54" s="332"/>
      <c r="DB54" s="332"/>
      <c r="DC54" s="332"/>
      <c r="DD54" s="332"/>
      <c r="DE54" s="332"/>
      <c r="DF54" s="332"/>
      <c r="DG54" s="332"/>
      <c r="DH54" s="332"/>
      <c r="DI54" s="332"/>
      <c r="DJ54" s="332"/>
      <c r="DK54" s="332"/>
      <c r="DL54" s="332"/>
      <c r="DM54" s="332"/>
      <c r="DN54" s="332"/>
      <c r="DO54" s="332"/>
      <c r="DP54" s="332"/>
      <c r="DQ54" s="332"/>
      <c r="DR54" s="332"/>
      <c r="DS54" s="332"/>
      <c r="DT54" s="332"/>
      <c r="DU54" s="332"/>
      <c r="DV54" s="332"/>
      <c r="DW54" s="332"/>
      <c r="DX54" s="332"/>
      <c r="DY54" s="332"/>
      <c r="DZ54" s="332"/>
      <c r="EA54" s="332"/>
      <c r="EB54" s="332"/>
      <c r="EC54" s="332"/>
      <c r="ED54" s="332"/>
      <c r="EE54" s="332"/>
      <c r="EF54" s="332"/>
      <c r="EG54" s="332"/>
      <c r="EH54" s="332"/>
      <c r="EI54" s="332"/>
      <c r="EJ54" s="332"/>
      <c r="EK54" s="332"/>
      <c r="EL54" s="332"/>
      <c r="EM54" s="332"/>
      <c r="EN54" s="332"/>
      <c r="EO54" s="332"/>
      <c r="EP54" s="332"/>
      <c r="EQ54" s="332"/>
      <c r="ER54" s="332"/>
      <c r="ES54" s="332"/>
      <c r="ET54" s="332"/>
      <c r="EU54" s="332"/>
      <c r="EV54" s="332"/>
      <c r="EW54" s="332"/>
      <c r="EX54" s="332"/>
      <c r="EY54" s="332"/>
      <c r="EZ54" s="332"/>
      <c r="FA54" s="332"/>
      <c r="FB54" s="332"/>
      <c r="FC54" s="332"/>
      <c r="FD54" s="332"/>
      <c r="FE54" s="332"/>
      <c r="FF54" s="332"/>
      <c r="FG54" s="332"/>
      <c r="FH54" s="332"/>
      <c r="FI54" s="332"/>
      <c r="FJ54" s="332"/>
      <c r="FK54" s="332"/>
      <c r="FL54" s="332"/>
      <c r="FM54" s="332"/>
      <c r="FN54" s="332"/>
      <c r="FO54" s="332"/>
      <c r="FP54" s="332"/>
      <c r="FQ54" s="332"/>
      <c r="FR54" s="332"/>
      <c r="FS54" s="332"/>
      <c r="FT54" s="332"/>
      <c r="FU54" s="332"/>
      <c r="FV54" s="332"/>
      <c r="FW54" s="332"/>
      <c r="FX54" s="332"/>
      <c r="FY54" s="332"/>
      <c r="FZ54" s="332"/>
      <c r="GA54" s="332"/>
      <c r="GB54" s="332"/>
      <c r="GC54" s="332"/>
      <c r="GD54" s="332"/>
      <c r="GE54" s="332"/>
      <c r="GF54" s="332"/>
      <c r="GG54" s="332"/>
      <c r="GH54" s="332"/>
      <c r="GI54" s="332"/>
      <c r="GJ54" s="332"/>
      <c r="GK54" s="332"/>
      <c r="GL54" s="332"/>
      <c r="GM54" s="332"/>
      <c r="GN54" s="332"/>
      <c r="GO54" s="332"/>
      <c r="GP54" s="332"/>
      <c r="GQ54" s="332"/>
      <c r="GR54" s="332"/>
      <c r="GS54" s="332"/>
      <c r="GT54" s="332"/>
      <c r="GU54" s="332"/>
      <c r="GV54" s="332"/>
      <c r="GW54" s="332"/>
      <c r="GX54" s="332"/>
      <c r="GY54" s="332"/>
      <c r="GZ54" s="332"/>
      <c r="HA54" s="332"/>
      <c r="HB54" s="332"/>
      <c r="HC54" s="332"/>
      <c r="HD54" s="332"/>
      <c r="HE54" s="332"/>
      <c r="HF54" s="332"/>
      <c r="HG54" s="332"/>
      <c r="HH54" s="332"/>
      <c r="HI54" s="332"/>
      <c r="HJ54" s="332"/>
      <c r="HK54" s="332"/>
      <c r="HL54" s="332"/>
      <c r="HM54" s="332"/>
      <c r="HN54" s="332"/>
      <c r="HO54" s="332"/>
      <c r="HP54" s="332"/>
      <c r="HQ54" s="332"/>
      <c r="HR54" s="332"/>
      <c r="HS54" s="332"/>
      <c r="HT54" s="332"/>
      <c r="HU54" s="332"/>
      <c r="HV54" s="332"/>
      <c r="HW54" s="332"/>
      <c r="HX54" s="332"/>
      <c r="HY54" s="332"/>
      <c r="HZ54" s="332"/>
      <c r="IA54" s="332"/>
      <c r="IB54" s="332"/>
      <c r="IC54" s="332"/>
      <c r="ID54" s="332"/>
      <c r="IE54" s="332"/>
      <c r="IF54" s="332"/>
      <c r="IG54" s="332"/>
      <c r="IH54" s="332"/>
      <c r="II54" s="332"/>
    </row>
    <row r="55" s="301" customFormat="1" ht="24" customHeight="1" spans="1:243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2"/>
      <c r="CN55" s="332"/>
      <c r="CO55" s="332"/>
      <c r="CP55" s="332"/>
      <c r="CQ55" s="332"/>
      <c r="CR55" s="332"/>
      <c r="CS55" s="332"/>
      <c r="CT55" s="332"/>
      <c r="CU55" s="332"/>
      <c r="CV55" s="332"/>
      <c r="CW55" s="332"/>
      <c r="CX55" s="332"/>
      <c r="CY55" s="332"/>
      <c r="CZ55" s="332"/>
      <c r="DA55" s="332"/>
      <c r="DB55" s="332"/>
      <c r="DC55" s="332"/>
      <c r="DD55" s="332"/>
      <c r="DE55" s="332"/>
      <c r="DF55" s="332"/>
      <c r="DG55" s="332"/>
      <c r="DH55" s="332"/>
      <c r="DI55" s="332"/>
      <c r="DJ55" s="332"/>
      <c r="DK55" s="332"/>
      <c r="DL55" s="332"/>
      <c r="DM55" s="332"/>
      <c r="DN55" s="332"/>
      <c r="DO55" s="332"/>
      <c r="DP55" s="332"/>
      <c r="DQ55" s="332"/>
      <c r="DR55" s="332"/>
      <c r="DS55" s="332"/>
      <c r="DT55" s="332"/>
      <c r="DU55" s="332"/>
      <c r="DV55" s="332"/>
      <c r="DW55" s="332"/>
      <c r="DX55" s="332"/>
      <c r="DY55" s="332"/>
      <c r="DZ55" s="332"/>
      <c r="EA55" s="332"/>
      <c r="EB55" s="332"/>
      <c r="EC55" s="332"/>
      <c r="ED55" s="332"/>
      <c r="EE55" s="332"/>
      <c r="EF55" s="332"/>
      <c r="EG55" s="332"/>
      <c r="EH55" s="332"/>
      <c r="EI55" s="332"/>
      <c r="EJ55" s="332"/>
      <c r="EK55" s="332"/>
      <c r="EL55" s="332"/>
      <c r="EM55" s="332"/>
      <c r="EN55" s="332"/>
      <c r="EO55" s="332"/>
      <c r="EP55" s="332"/>
      <c r="EQ55" s="332"/>
      <c r="ER55" s="332"/>
      <c r="ES55" s="332"/>
      <c r="ET55" s="332"/>
      <c r="EU55" s="332"/>
      <c r="EV55" s="332"/>
      <c r="EW55" s="332"/>
      <c r="EX55" s="332"/>
      <c r="EY55" s="332"/>
      <c r="EZ55" s="332"/>
      <c r="FA55" s="332"/>
      <c r="FB55" s="332"/>
      <c r="FC55" s="332"/>
      <c r="FD55" s="332"/>
      <c r="FE55" s="332"/>
      <c r="FF55" s="332"/>
      <c r="FG55" s="332"/>
      <c r="FH55" s="332"/>
      <c r="FI55" s="332"/>
      <c r="FJ55" s="332"/>
      <c r="FK55" s="332"/>
      <c r="FL55" s="332"/>
      <c r="FM55" s="332"/>
      <c r="FN55" s="332"/>
      <c r="FO55" s="332"/>
      <c r="FP55" s="332"/>
      <c r="FQ55" s="332"/>
      <c r="FR55" s="332"/>
      <c r="FS55" s="332"/>
      <c r="FT55" s="332"/>
      <c r="FU55" s="332"/>
      <c r="FV55" s="332"/>
      <c r="FW55" s="332"/>
      <c r="FX55" s="332"/>
      <c r="FY55" s="332"/>
      <c r="FZ55" s="332"/>
      <c r="GA55" s="332"/>
      <c r="GB55" s="332"/>
      <c r="GC55" s="332"/>
      <c r="GD55" s="332"/>
      <c r="GE55" s="332"/>
      <c r="GF55" s="332"/>
      <c r="GG55" s="332"/>
      <c r="GH55" s="332"/>
      <c r="GI55" s="332"/>
      <c r="GJ55" s="332"/>
      <c r="GK55" s="332"/>
      <c r="GL55" s="332"/>
      <c r="GM55" s="332"/>
      <c r="GN55" s="332"/>
      <c r="GO55" s="332"/>
      <c r="GP55" s="332"/>
      <c r="GQ55" s="332"/>
      <c r="GR55" s="332"/>
      <c r="GS55" s="332"/>
      <c r="GT55" s="332"/>
      <c r="GU55" s="332"/>
      <c r="GV55" s="332"/>
      <c r="GW55" s="332"/>
      <c r="GX55" s="332"/>
      <c r="GY55" s="332"/>
      <c r="GZ55" s="332"/>
      <c r="HA55" s="332"/>
      <c r="HB55" s="332"/>
      <c r="HC55" s="332"/>
      <c r="HD55" s="332"/>
      <c r="HE55" s="332"/>
      <c r="HF55" s="332"/>
      <c r="HG55" s="332"/>
      <c r="HH55" s="332"/>
      <c r="HI55" s="332"/>
      <c r="HJ55" s="332"/>
      <c r="HK55" s="332"/>
      <c r="HL55" s="332"/>
      <c r="HM55" s="332"/>
      <c r="HN55" s="332"/>
      <c r="HO55" s="332"/>
      <c r="HP55" s="332"/>
      <c r="HQ55" s="332"/>
      <c r="HR55" s="332"/>
      <c r="HS55" s="332"/>
      <c r="HT55" s="332"/>
      <c r="HU55" s="332"/>
      <c r="HV55" s="332"/>
      <c r="HW55" s="332"/>
      <c r="HX55" s="332"/>
      <c r="HY55" s="332"/>
      <c r="HZ55" s="332"/>
      <c r="IA55" s="332"/>
      <c r="IB55" s="332"/>
      <c r="IC55" s="332"/>
      <c r="ID55" s="332"/>
      <c r="IE55" s="332"/>
      <c r="IF55" s="332"/>
      <c r="IG55" s="332"/>
      <c r="IH55" s="332"/>
      <c r="II55" s="332"/>
    </row>
    <row r="56" s="301" customFormat="1" ht="24" customHeight="1" spans="1:243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32"/>
      <c r="CK56" s="332"/>
      <c r="CL56" s="332"/>
      <c r="CM56" s="332"/>
      <c r="CN56" s="332"/>
      <c r="CO56" s="332"/>
      <c r="CP56" s="332"/>
      <c r="CQ56" s="332"/>
      <c r="CR56" s="332"/>
      <c r="CS56" s="332"/>
      <c r="CT56" s="332"/>
      <c r="CU56" s="332"/>
      <c r="CV56" s="332"/>
      <c r="CW56" s="332"/>
      <c r="CX56" s="332"/>
      <c r="CY56" s="332"/>
      <c r="CZ56" s="332"/>
      <c r="DA56" s="332"/>
      <c r="DB56" s="332"/>
      <c r="DC56" s="332"/>
      <c r="DD56" s="332"/>
      <c r="DE56" s="332"/>
      <c r="DF56" s="332"/>
      <c r="DG56" s="332"/>
      <c r="DH56" s="332"/>
      <c r="DI56" s="332"/>
      <c r="DJ56" s="332"/>
      <c r="DK56" s="332"/>
      <c r="DL56" s="332"/>
      <c r="DM56" s="332"/>
      <c r="DN56" s="332"/>
      <c r="DO56" s="332"/>
      <c r="DP56" s="332"/>
      <c r="DQ56" s="332"/>
      <c r="DR56" s="332"/>
      <c r="DS56" s="332"/>
      <c r="DT56" s="332"/>
      <c r="DU56" s="332"/>
      <c r="DV56" s="332"/>
      <c r="DW56" s="332"/>
      <c r="DX56" s="332"/>
      <c r="DY56" s="332"/>
      <c r="DZ56" s="332"/>
      <c r="EA56" s="332"/>
      <c r="EB56" s="332"/>
      <c r="EC56" s="332"/>
      <c r="ED56" s="332"/>
      <c r="EE56" s="332"/>
      <c r="EF56" s="332"/>
      <c r="EG56" s="332"/>
      <c r="EH56" s="332"/>
      <c r="EI56" s="332"/>
      <c r="EJ56" s="332"/>
      <c r="EK56" s="332"/>
      <c r="EL56" s="332"/>
      <c r="EM56" s="332"/>
      <c r="EN56" s="332"/>
      <c r="EO56" s="332"/>
      <c r="EP56" s="332"/>
      <c r="EQ56" s="332"/>
      <c r="ER56" s="332"/>
      <c r="ES56" s="332"/>
      <c r="ET56" s="332"/>
      <c r="EU56" s="332"/>
      <c r="EV56" s="332"/>
      <c r="EW56" s="332"/>
      <c r="EX56" s="332"/>
      <c r="EY56" s="332"/>
      <c r="EZ56" s="332"/>
      <c r="FA56" s="332"/>
      <c r="FB56" s="332"/>
      <c r="FC56" s="332"/>
      <c r="FD56" s="332"/>
      <c r="FE56" s="332"/>
      <c r="FF56" s="332"/>
      <c r="FG56" s="332"/>
      <c r="FH56" s="332"/>
      <c r="FI56" s="332"/>
      <c r="FJ56" s="332"/>
      <c r="FK56" s="332"/>
      <c r="FL56" s="332"/>
      <c r="FM56" s="332"/>
      <c r="FN56" s="332"/>
      <c r="FO56" s="332"/>
      <c r="FP56" s="332"/>
      <c r="FQ56" s="332"/>
      <c r="FR56" s="332"/>
      <c r="FS56" s="332"/>
      <c r="FT56" s="332"/>
      <c r="FU56" s="332"/>
      <c r="FV56" s="332"/>
      <c r="FW56" s="332"/>
      <c r="FX56" s="332"/>
      <c r="FY56" s="332"/>
      <c r="FZ56" s="332"/>
      <c r="GA56" s="332"/>
      <c r="GB56" s="332"/>
      <c r="GC56" s="332"/>
      <c r="GD56" s="332"/>
      <c r="GE56" s="332"/>
      <c r="GF56" s="332"/>
      <c r="GG56" s="332"/>
      <c r="GH56" s="332"/>
      <c r="GI56" s="332"/>
      <c r="GJ56" s="332"/>
      <c r="GK56" s="332"/>
      <c r="GL56" s="332"/>
      <c r="GM56" s="332"/>
      <c r="GN56" s="332"/>
      <c r="GO56" s="332"/>
      <c r="GP56" s="332"/>
      <c r="GQ56" s="332"/>
      <c r="GR56" s="332"/>
      <c r="GS56" s="332"/>
      <c r="GT56" s="332"/>
      <c r="GU56" s="332"/>
      <c r="GV56" s="332"/>
      <c r="GW56" s="332"/>
      <c r="GX56" s="332"/>
      <c r="GY56" s="332"/>
      <c r="GZ56" s="332"/>
      <c r="HA56" s="332"/>
      <c r="HB56" s="332"/>
      <c r="HC56" s="332"/>
      <c r="HD56" s="332"/>
      <c r="HE56" s="332"/>
      <c r="HF56" s="332"/>
      <c r="HG56" s="332"/>
      <c r="HH56" s="332"/>
      <c r="HI56" s="332"/>
      <c r="HJ56" s="332"/>
      <c r="HK56" s="332"/>
      <c r="HL56" s="332"/>
      <c r="HM56" s="332"/>
      <c r="HN56" s="332"/>
      <c r="HO56" s="332"/>
      <c r="HP56" s="332"/>
      <c r="HQ56" s="332"/>
      <c r="HR56" s="332"/>
      <c r="HS56" s="332"/>
      <c r="HT56" s="332"/>
      <c r="HU56" s="332"/>
      <c r="HV56" s="332"/>
      <c r="HW56" s="332"/>
      <c r="HX56" s="332"/>
      <c r="HY56" s="332"/>
      <c r="HZ56" s="332"/>
      <c r="IA56" s="332"/>
      <c r="IB56" s="332"/>
      <c r="IC56" s="332"/>
      <c r="ID56" s="332"/>
      <c r="IE56" s="332"/>
      <c r="IF56" s="332"/>
      <c r="IG56" s="332"/>
      <c r="IH56" s="332"/>
      <c r="II56" s="332"/>
    </row>
    <row r="57" s="301" customFormat="1" ht="24" customHeight="1" spans="1:243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2"/>
      <c r="BW57" s="332"/>
      <c r="BX57" s="332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2"/>
      <c r="CN57" s="332"/>
      <c r="CO57" s="332"/>
      <c r="CP57" s="332"/>
      <c r="CQ57" s="332"/>
      <c r="CR57" s="332"/>
      <c r="CS57" s="332"/>
      <c r="CT57" s="332"/>
      <c r="CU57" s="332"/>
      <c r="CV57" s="332"/>
      <c r="CW57" s="332"/>
      <c r="CX57" s="332"/>
      <c r="CY57" s="332"/>
      <c r="CZ57" s="332"/>
      <c r="DA57" s="332"/>
      <c r="DB57" s="332"/>
      <c r="DC57" s="332"/>
      <c r="DD57" s="332"/>
      <c r="DE57" s="332"/>
      <c r="DF57" s="332"/>
      <c r="DG57" s="332"/>
      <c r="DH57" s="332"/>
      <c r="DI57" s="332"/>
      <c r="DJ57" s="332"/>
      <c r="DK57" s="332"/>
      <c r="DL57" s="332"/>
      <c r="DM57" s="332"/>
      <c r="DN57" s="332"/>
      <c r="DO57" s="332"/>
      <c r="DP57" s="332"/>
      <c r="DQ57" s="332"/>
      <c r="DR57" s="332"/>
      <c r="DS57" s="332"/>
      <c r="DT57" s="332"/>
      <c r="DU57" s="332"/>
      <c r="DV57" s="332"/>
      <c r="DW57" s="332"/>
      <c r="DX57" s="332"/>
      <c r="DY57" s="332"/>
      <c r="DZ57" s="332"/>
      <c r="EA57" s="332"/>
      <c r="EB57" s="332"/>
      <c r="EC57" s="332"/>
      <c r="ED57" s="332"/>
      <c r="EE57" s="332"/>
      <c r="EF57" s="332"/>
      <c r="EG57" s="332"/>
      <c r="EH57" s="332"/>
      <c r="EI57" s="332"/>
      <c r="EJ57" s="332"/>
      <c r="EK57" s="332"/>
      <c r="EL57" s="332"/>
      <c r="EM57" s="332"/>
      <c r="EN57" s="332"/>
      <c r="EO57" s="332"/>
      <c r="EP57" s="332"/>
      <c r="EQ57" s="332"/>
      <c r="ER57" s="332"/>
      <c r="ES57" s="332"/>
      <c r="ET57" s="332"/>
      <c r="EU57" s="332"/>
      <c r="EV57" s="332"/>
      <c r="EW57" s="332"/>
      <c r="EX57" s="332"/>
      <c r="EY57" s="332"/>
      <c r="EZ57" s="332"/>
      <c r="FA57" s="332"/>
      <c r="FB57" s="332"/>
      <c r="FC57" s="332"/>
      <c r="FD57" s="332"/>
      <c r="FE57" s="332"/>
      <c r="FF57" s="332"/>
      <c r="FG57" s="332"/>
      <c r="FH57" s="332"/>
      <c r="FI57" s="332"/>
      <c r="FJ57" s="332"/>
      <c r="FK57" s="332"/>
      <c r="FL57" s="332"/>
      <c r="FM57" s="332"/>
      <c r="FN57" s="332"/>
      <c r="FO57" s="332"/>
      <c r="FP57" s="332"/>
      <c r="FQ57" s="332"/>
      <c r="FR57" s="332"/>
      <c r="FS57" s="332"/>
      <c r="FT57" s="332"/>
      <c r="FU57" s="332"/>
      <c r="FV57" s="332"/>
      <c r="FW57" s="332"/>
      <c r="FX57" s="332"/>
      <c r="FY57" s="332"/>
      <c r="FZ57" s="332"/>
      <c r="GA57" s="332"/>
      <c r="GB57" s="332"/>
      <c r="GC57" s="332"/>
      <c r="GD57" s="332"/>
      <c r="GE57" s="332"/>
      <c r="GF57" s="332"/>
      <c r="GG57" s="332"/>
      <c r="GH57" s="332"/>
      <c r="GI57" s="332"/>
      <c r="GJ57" s="332"/>
      <c r="GK57" s="332"/>
      <c r="GL57" s="332"/>
      <c r="GM57" s="332"/>
      <c r="GN57" s="332"/>
      <c r="GO57" s="332"/>
      <c r="GP57" s="332"/>
      <c r="GQ57" s="332"/>
      <c r="GR57" s="332"/>
      <c r="GS57" s="332"/>
      <c r="GT57" s="332"/>
      <c r="GU57" s="332"/>
      <c r="GV57" s="332"/>
      <c r="GW57" s="332"/>
      <c r="GX57" s="332"/>
      <c r="GY57" s="332"/>
      <c r="GZ57" s="332"/>
      <c r="HA57" s="332"/>
      <c r="HB57" s="332"/>
      <c r="HC57" s="332"/>
      <c r="HD57" s="332"/>
      <c r="HE57" s="332"/>
      <c r="HF57" s="332"/>
      <c r="HG57" s="332"/>
      <c r="HH57" s="332"/>
      <c r="HI57" s="332"/>
      <c r="HJ57" s="332"/>
      <c r="HK57" s="332"/>
      <c r="HL57" s="332"/>
      <c r="HM57" s="332"/>
      <c r="HN57" s="332"/>
      <c r="HO57" s="332"/>
      <c r="HP57" s="332"/>
      <c r="HQ57" s="332"/>
      <c r="HR57" s="332"/>
      <c r="HS57" s="332"/>
      <c r="HT57" s="332"/>
      <c r="HU57" s="332"/>
      <c r="HV57" s="332"/>
      <c r="HW57" s="332"/>
      <c r="HX57" s="332"/>
      <c r="HY57" s="332"/>
      <c r="HZ57" s="332"/>
      <c r="IA57" s="332"/>
      <c r="IB57" s="332"/>
      <c r="IC57" s="332"/>
      <c r="ID57" s="332"/>
      <c r="IE57" s="332"/>
      <c r="IF57" s="332"/>
      <c r="IG57" s="332"/>
      <c r="IH57" s="332"/>
      <c r="II57" s="332"/>
    </row>
    <row r="58" s="301" customFormat="1" ht="24" customHeight="1" spans="1:243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2"/>
      <c r="DB58" s="332"/>
      <c r="DC58" s="332"/>
      <c r="DD58" s="332"/>
      <c r="DE58" s="332"/>
      <c r="DF58" s="332"/>
      <c r="DG58" s="332"/>
      <c r="DH58" s="332"/>
      <c r="DI58" s="332"/>
      <c r="DJ58" s="332"/>
      <c r="DK58" s="332"/>
      <c r="DL58" s="332"/>
      <c r="DM58" s="332"/>
      <c r="DN58" s="332"/>
      <c r="DO58" s="332"/>
      <c r="DP58" s="332"/>
      <c r="DQ58" s="332"/>
      <c r="DR58" s="332"/>
      <c r="DS58" s="332"/>
      <c r="DT58" s="332"/>
      <c r="DU58" s="332"/>
      <c r="DV58" s="332"/>
      <c r="DW58" s="332"/>
      <c r="DX58" s="332"/>
      <c r="DY58" s="332"/>
      <c r="DZ58" s="332"/>
      <c r="EA58" s="332"/>
      <c r="EB58" s="332"/>
      <c r="EC58" s="332"/>
      <c r="ED58" s="332"/>
      <c r="EE58" s="332"/>
      <c r="EF58" s="332"/>
      <c r="EG58" s="332"/>
      <c r="EH58" s="332"/>
      <c r="EI58" s="332"/>
      <c r="EJ58" s="332"/>
      <c r="EK58" s="332"/>
      <c r="EL58" s="332"/>
      <c r="EM58" s="332"/>
      <c r="EN58" s="332"/>
      <c r="EO58" s="332"/>
      <c r="EP58" s="332"/>
      <c r="EQ58" s="332"/>
      <c r="ER58" s="332"/>
      <c r="ES58" s="332"/>
      <c r="ET58" s="332"/>
      <c r="EU58" s="332"/>
      <c r="EV58" s="332"/>
      <c r="EW58" s="332"/>
      <c r="EX58" s="332"/>
      <c r="EY58" s="332"/>
      <c r="EZ58" s="332"/>
      <c r="FA58" s="332"/>
      <c r="FB58" s="332"/>
      <c r="FC58" s="332"/>
      <c r="FD58" s="332"/>
      <c r="FE58" s="332"/>
      <c r="FF58" s="332"/>
      <c r="FG58" s="332"/>
      <c r="FH58" s="332"/>
      <c r="FI58" s="332"/>
      <c r="FJ58" s="332"/>
      <c r="FK58" s="332"/>
      <c r="FL58" s="332"/>
      <c r="FM58" s="332"/>
      <c r="FN58" s="332"/>
      <c r="FO58" s="332"/>
      <c r="FP58" s="332"/>
      <c r="FQ58" s="332"/>
      <c r="FR58" s="332"/>
      <c r="FS58" s="332"/>
      <c r="FT58" s="332"/>
      <c r="FU58" s="332"/>
      <c r="FV58" s="332"/>
      <c r="FW58" s="332"/>
      <c r="FX58" s="332"/>
      <c r="FY58" s="332"/>
      <c r="FZ58" s="332"/>
      <c r="GA58" s="332"/>
      <c r="GB58" s="332"/>
      <c r="GC58" s="332"/>
      <c r="GD58" s="332"/>
      <c r="GE58" s="332"/>
      <c r="GF58" s="332"/>
      <c r="GG58" s="332"/>
      <c r="GH58" s="332"/>
      <c r="GI58" s="332"/>
      <c r="GJ58" s="332"/>
      <c r="GK58" s="332"/>
      <c r="GL58" s="332"/>
      <c r="GM58" s="332"/>
      <c r="GN58" s="332"/>
      <c r="GO58" s="332"/>
      <c r="GP58" s="332"/>
      <c r="GQ58" s="332"/>
      <c r="GR58" s="332"/>
      <c r="GS58" s="332"/>
      <c r="GT58" s="332"/>
      <c r="GU58" s="332"/>
      <c r="GV58" s="332"/>
      <c r="GW58" s="332"/>
      <c r="GX58" s="332"/>
      <c r="GY58" s="332"/>
      <c r="GZ58" s="332"/>
      <c r="HA58" s="332"/>
      <c r="HB58" s="332"/>
      <c r="HC58" s="332"/>
      <c r="HD58" s="332"/>
      <c r="HE58" s="332"/>
      <c r="HF58" s="332"/>
      <c r="HG58" s="332"/>
      <c r="HH58" s="332"/>
      <c r="HI58" s="332"/>
      <c r="HJ58" s="332"/>
      <c r="HK58" s="332"/>
      <c r="HL58" s="332"/>
      <c r="HM58" s="332"/>
      <c r="HN58" s="332"/>
      <c r="HO58" s="332"/>
      <c r="HP58" s="332"/>
      <c r="HQ58" s="332"/>
      <c r="HR58" s="332"/>
      <c r="HS58" s="332"/>
      <c r="HT58" s="332"/>
      <c r="HU58" s="332"/>
      <c r="HV58" s="332"/>
      <c r="HW58" s="332"/>
      <c r="HX58" s="332"/>
      <c r="HY58" s="332"/>
      <c r="HZ58" s="332"/>
      <c r="IA58" s="332"/>
      <c r="IB58" s="332"/>
      <c r="IC58" s="332"/>
      <c r="ID58" s="332"/>
      <c r="IE58" s="332"/>
      <c r="IF58" s="332"/>
      <c r="IG58" s="332"/>
      <c r="IH58" s="332"/>
      <c r="II58" s="332"/>
    </row>
    <row r="59" s="301" customFormat="1" ht="24" customHeight="1" spans="1:243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2"/>
      <c r="CX59" s="332"/>
      <c r="CY59" s="332"/>
      <c r="CZ59" s="332"/>
      <c r="DA59" s="332"/>
      <c r="DB59" s="332"/>
      <c r="DC59" s="332"/>
      <c r="DD59" s="332"/>
      <c r="DE59" s="332"/>
      <c r="DF59" s="332"/>
      <c r="DG59" s="332"/>
      <c r="DH59" s="332"/>
      <c r="DI59" s="332"/>
      <c r="DJ59" s="332"/>
      <c r="DK59" s="332"/>
      <c r="DL59" s="332"/>
      <c r="DM59" s="332"/>
      <c r="DN59" s="332"/>
      <c r="DO59" s="332"/>
      <c r="DP59" s="332"/>
      <c r="DQ59" s="332"/>
      <c r="DR59" s="332"/>
      <c r="DS59" s="332"/>
      <c r="DT59" s="332"/>
      <c r="DU59" s="332"/>
      <c r="DV59" s="332"/>
      <c r="DW59" s="332"/>
      <c r="DX59" s="332"/>
      <c r="DY59" s="332"/>
      <c r="DZ59" s="332"/>
      <c r="EA59" s="332"/>
      <c r="EB59" s="332"/>
      <c r="EC59" s="332"/>
      <c r="ED59" s="332"/>
      <c r="EE59" s="332"/>
      <c r="EF59" s="332"/>
      <c r="EG59" s="332"/>
      <c r="EH59" s="332"/>
      <c r="EI59" s="332"/>
      <c r="EJ59" s="332"/>
      <c r="EK59" s="332"/>
      <c r="EL59" s="332"/>
      <c r="EM59" s="332"/>
      <c r="EN59" s="332"/>
      <c r="EO59" s="332"/>
      <c r="EP59" s="332"/>
      <c r="EQ59" s="332"/>
      <c r="ER59" s="332"/>
      <c r="ES59" s="332"/>
      <c r="ET59" s="332"/>
      <c r="EU59" s="332"/>
      <c r="EV59" s="332"/>
      <c r="EW59" s="332"/>
      <c r="EX59" s="332"/>
      <c r="EY59" s="332"/>
      <c r="EZ59" s="332"/>
      <c r="FA59" s="332"/>
      <c r="FB59" s="332"/>
      <c r="FC59" s="332"/>
      <c r="FD59" s="332"/>
      <c r="FE59" s="332"/>
      <c r="FF59" s="332"/>
      <c r="FG59" s="332"/>
      <c r="FH59" s="332"/>
      <c r="FI59" s="332"/>
      <c r="FJ59" s="332"/>
      <c r="FK59" s="332"/>
      <c r="FL59" s="332"/>
      <c r="FM59" s="332"/>
      <c r="FN59" s="332"/>
      <c r="FO59" s="332"/>
      <c r="FP59" s="332"/>
      <c r="FQ59" s="332"/>
      <c r="FR59" s="332"/>
      <c r="FS59" s="332"/>
      <c r="FT59" s="332"/>
      <c r="FU59" s="332"/>
      <c r="FV59" s="332"/>
      <c r="FW59" s="332"/>
      <c r="FX59" s="332"/>
      <c r="FY59" s="332"/>
      <c r="FZ59" s="332"/>
      <c r="GA59" s="332"/>
      <c r="GB59" s="332"/>
      <c r="GC59" s="332"/>
      <c r="GD59" s="332"/>
      <c r="GE59" s="332"/>
      <c r="GF59" s="332"/>
      <c r="GG59" s="332"/>
      <c r="GH59" s="332"/>
      <c r="GI59" s="332"/>
      <c r="GJ59" s="332"/>
      <c r="GK59" s="332"/>
      <c r="GL59" s="332"/>
      <c r="GM59" s="332"/>
      <c r="GN59" s="332"/>
      <c r="GO59" s="332"/>
      <c r="GP59" s="332"/>
      <c r="GQ59" s="332"/>
      <c r="GR59" s="332"/>
      <c r="GS59" s="332"/>
      <c r="GT59" s="332"/>
      <c r="GU59" s="332"/>
      <c r="GV59" s="332"/>
      <c r="GW59" s="332"/>
      <c r="GX59" s="332"/>
      <c r="GY59" s="332"/>
      <c r="GZ59" s="332"/>
      <c r="HA59" s="332"/>
      <c r="HB59" s="332"/>
      <c r="HC59" s="332"/>
      <c r="HD59" s="332"/>
      <c r="HE59" s="332"/>
      <c r="HF59" s="332"/>
      <c r="HG59" s="332"/>
      <c r="HH59" s="332"/>
      <c r="HI59" s="332"/>
      <c r="HJ59" s="332"/>
      <c r="HK59" s="332"/>
      <c r="HL59" s="332"/>
      <c r="HM59" s="332"/>
      <c r="HN59" s="332"/>
      <c r="HO59" s="332"/>
      <c r="HP59" s="332"/>
      <c r="HQ59" s="332"/>
      <c r="HR59" s="332"/>
      <c r="HS59" s="332"/>
      <c r="HT59" s="332"/>
      <c r="HU59" s="332"/>
      <c r="HV59" s="332"/>
      <c r="HW59" s="332"/>
      <c r="HX59" s="332"/>
      <c r="HY59" s="332"/>
      <c r="HZ59" s="332"/>
      <c r="IA59" s="332"/>
      <c r="IB59" s="332"/>
      <c r="IC59" s="332"/>
      <c r="ID59" s="332"/>
      <c r="IE59" s="332"/>
      <c r="IF59" s="332"/>
      <c r="IG59" s="332"/>
      <c r="IH59" s="332"/>
      <c r="II59" s="332"/>
    </row>
    <row r="60" s="301" customFormat="1" ht="24" customHeight="1" spans="1:243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2"/>
      <c r="CN60" s="332"/>
      <c r="CO60" s="332"/>
      <c r="CP60" s="332"/>
      <c r="CQ60" s="332"/>
      <c r="CR60" s="332"/>
      <c r="CS60" s="332"/>
      <c r="CT60" s="332"/>
      <c r="CU60" s="332"/>
      <c r="CV60" s="332"/>
      <c r="CW60" s="332"/>
      <c r="CX60" s="332"/>
      <c r="CY60" s="332"/>
      <c r="CZ60" s="332"/>
      <c r="DA60" s="332"/>
      <c r="DB60" s="332"/>
      <c r="DC60" s="332"/>
      <c r="DD60" s="332"/>
      <c r="DE60" s="332"/>
      <c r="DF60" s="332"/>
      <c r="DG60" s="332"/>
      <c r="DH60" s="332"/>
      <c r="DI60" s="332"/>
      <c r="DJ60" s="332"/>
      <c r="DK60" s="332"/>
      <c r="DL60" s="332"/>
      <c r="DM60" s="332"/>
      <c r="DN60" s="332"/>
      <c r="DO60" s="332"/>
      <c r="DP60" s="332"/>
      <c r="DQ60" s="332"/>
      <c r="DR60" s="332"/>
      <c r="DS60" s="332"/>
      <c r="DT60" s="332"/>
      <c r="DU60" s="332"/>
      <c r="DV60" s="332"/>
      <c r="DW60" s="332"/>
      <c r="DX60" s="332"/>
      <c r="DY60" s="332"/>
      <c r="DZ60" s="332"/>
      <c r="EA60" s="332"/>
      <c r="EB60" s="332"/>
      <c r="EC60" s="332"/>
      <c r="ED60" s="332"/>
      <c r="EE60" s="332"/>
      <c r="EF60" s="332"/>
      <c r="EG60" s="332"/>
      <c r="EH60" s="332"/>
      <c r="EI60" s="332"/>
      <c r="EJ60" s="332"/>
      <c r="EK60" s="332"/>
      <c r="EL60" s="332"/>
      <c r="EM60" s="332"/>
      <c r="EN60" s="332"/>
      <c r="EO60" s="332"/>
      <c r="EP60" s="332"/>
      <c r="EQ60" s="332"/>
      <c r="ER60" s="332"/>
      <c r="ES60" s="332"/>
      <c r="ET60" s="332"/>
      <c r="EU60" s="332"/>
      <c r="EV60" s="332"/>
      <c r="EW60" s="332"/>
      <c r="EX60" s="332"/>
      <c r="EY60" s="332"/>
      <c r="EZ60" s="332"/>
      <c r="FA60" s="332"/>
      <c r="FB60" s="332"/>
      <c r="FC60" s="332"/>
      <c r="FD60" s="332"/>
      <c r="FE60" s="332"/>
      <c r="FF60" s="332"/>
      <c r="FG60" s="332"/>
      <c r="FH60" s="332"/>
      <c r="FI60" s="332"/>
      <c r="FJ60" s="332"/>
      <c r="FK60" s="332"/>
      <c r="FL60" s="332"/>
      <c r="FM60" s="332"/>
      <c r="FN60" s="332"/>
      <c r="FO60" s="332"/>
      <c r="FP60" s="332"/>
      <c r="FQ60" s="332"/>
      <c r="FR60" s="332"/>
      <c r="FS60" s="332"/>
      <c r="FT60" s="332"/>
      <c r="FU60" s="332"/>
      <c r="FV60" s="332"/>
      <c r="FW60" s="332"/>
      <c r="FX60" s="332"/>
      <c r="FY60" s="332"/>
      <c r="FZ60" s="332"/>
      <c r="GA60" s="332"/>
      <c r="GB60" s="332"/>
      <c r="GC60" s="332"/>
      <c r="GD60" s="332"/>
      <c r="GE60" s="332"/>
      <c r="GF60" s="332"/>
      <c r="GG60" s="332"/>
      <c r="GH60" s="332"/>
      <c r="GI60" s="332"/>
      <c r="GJ60" s="332"/>
      <c r="GK60" s="332"/>
      <c r="GL60" s="332"/>
      <c r="GM60" s="332"/>
      <c r="GN60" s="332"/>
      <c r="GO60" s="332"/>
      <c r="GP60" s="332"/>
      <c r="GQ60" s="332"/>
      <c r="GR60" s="332"/>
      <c r="GS60" s="332"/>
      <c r="GT60" s="332"/>
      <c r="GU60" s="332"/>
      <c r="GV60" s="332"/>
      <c r="GW60" s="332"/>
      <c r="GX60" s="332"/>
      <c r="GY60" s="332"/>
      <c r="GZ60" s="332"/>
      <c r="HA60" s="332"/>
      <c r="HB60" s="332"/>
      <c r="HC60" s="332"/>
      <c r="HD60" s="332"/>
      <c r="HE60" s="332"/>
      <c r="HF60" s="332"/>
      <c r="HG60" s="332"/>
      <c r="HH60" s="332"/>
      <c r="HI60" s="332"/>
      <c r="HJ60" s="332"/>
      <c r="HK60" s="332"/>
      <c r="HL60" s="332"/>
      <c r="HM60" s="332"/>
      <c r="HN60" s="332"/>
      <c r="HO60" s="332"/>
      <c r="HP60" s="332"/>
      <c r="HQ60" s="332"/>
      <c r="HR60" s="332"/>
      <c r="HS60" s="332"/>
      <c r="HT60" s="332"/>
      <c r="HU60" s="332"/>
      <c r="HV60" s="332"/>
      <c r="HW60" s="332"/>
      <c r="HX60" s="332"/>
      <c r="HY60" s="332"/>
      <c r="HZ60" s="332"/>
      <c r="IA60" s="332"/>
      <c r="IB60" s="332"/>
      <c r="IC60" s="332"/>
      <c r="ID60" s="332"/>
      <c r="IE60" s="332"/>
      <c r="IF60" s="332"/>
      <c r="IG60" s="332"/>
      <c r="IH60" s="332"/>
      <c r="II60" s="332"/>
    </row>
    <row r="61" s="301" customFormat="1" ht="24" customHeight="1" spans="1:243">
      <c r="A61" s="332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2"/>
      <c r="CN61" s="332"/>
      <c r="CO61" s="332"/>
      <c r="CP61" s="332"/>
      <c r="CQ61" s="332"/>
      <c r="CR61" s="332"/>
      <c r="CS61" s="332"/>
      <c r="CT61" s="332"/>
      <c r="CU61" s="332"/>
      <c r="CV61" s="332"/>
      <c r="CW61" s="332"/>
      <c r="CX61" s="332"/>
      <c r="CY61" s="332"/>
      <c r="CZ61" s="332"/>
      <c r="DA61" s="332"/>
      <c r="DB61" s="332"/>
      <c r="DC61" s="332"/>
      <c r="DD61" s="332"/>
      <c r="DE61" s="332"/>
      <c r="DF61" s="332"/>
      <c r="DG61" s="332"/>
      <c r="DH61" s="332"/>
      <c r="DI61" s="332"/>
      <c r="DJ61" s="332"/>
      <c r="DK61" s="332"/>
      <c r="DL61" s="332"/>
      <c r="DM61" s="332"/>
      <c r="DN61" s="332"/>
      <c r="DO61" s="332"/>
      <c r="DP61" s="332"/>
      <c r="DQ61" s="332"/>
      <c r="DR61" s="332"/>
      <c r="DS61" s="332"/>
      <c r="DT61" s="332"/>
      <c r="DU61" s="332"/>
      <c r="DV61" s="332"/>
      <c r="DW61" s="332"/>
      <c r="DX61" s="332"/>
      <c r="DY61" s="332"/>
      <c r="DZ61" s="332"/>
      <c r="EA61" s="332"/>
      <c r="EB61" s="332"/>
      <c r="EC61" s="332"/>
      <c r="ED61" s="332"/>
      <c r="EE61" s="332"/>
      <c r="EF61" s="332"/>
      <c r="EG61" s="332"/>
      <c r="EH61" s="332"/>
      <c r="EI61" s="332"/>
      <c r="EJ61" s="332"/>
      <c r="EK61" s="332"/>
      <c r="EL61" s="332"/>
      <c r="EM61" s="332"/>
      <c r="EN61" s="332"/>
      <c r="EO61" s="332"/>
      <c r="EP61" s="332"/>
      <c r="EQ61" s="332"/>
      <c r="ER61" s="332"/>
      <c r="ES61" s="332"/>
      <c r="ET61" s="332"/>
      <c r="EU61" s="332"/>
      <c r="EV61" s="332"/>
      <c r="EW61" s="332"/>
      <c r="EX61" s="332"/>
      <c r="EY61" s="332"/>
      <c r="EZ61" s="332"/>
      <c r="FA61" s="332"/>
      <c r="FB61" s="332"/>
      <c r="FC61" s="332"/>
      <c r="FD61" s="332"/>
      <c r="FE61" s="332"/>
      <c r="FF61" s="332"/>
      <c r="FG61" s="332"/>
      <c r="FH61" s="332"/>
      <c r="FI61" s="332"/>
      <c r="FJ61" s="332"/>
      <c r="FK61" s="332"/>
      <c r="FL61" s="332"/>
      <c r="FM61" s="332"/>
      <c r="FN61" s="332"/>
      <c r="FO61" s="332"/>
      <c r="FP61" s="332"/>
      <c r="FQ61" s="332"/>
      <c r="FR61" s="332"/>
      <c r="FS61" s="332"/>
      <c r="FT61" s="332"/>
      <c r="FU61" s="332"/>
      <c r="FV61" s="332"/>
      <c r="FW61" s="332"/>
      <c r="FX61" s="332"/>
      <c r="FY61" s="332"/>
      <c r="FZ61" s="332"/>
      <c r="GA61" s="332"/>
      <c r="GB61" s="332"/>
      <c r="GC61" s="332"/>
      <c r="GD61" s="332"/>
      <c r="GE61" s="332"/>
      <c r="GF61" s="332"/>
      <c r="GG61" s="332"/>
      <c r="GH61" s="332"/>
      <c r="GI61" s="332"/>
      <c r="GJ61" s="332"/>
      <c r="GK61" s="332"/>
      <c r="GL61" s="332"/>
      <c r="GM61" s="332"/>
      <c r="GN61" s="332"/>
      <c r="GO61" s="332"/>
      <c r="GP61" s="332"/>
      <c r="GQ61" s="332"/>
      <c r="GR61" s="332"/>
      <c r="GS61" s="332"/>
      <c r="GT61" s="332"/>
      <c r="GU61" s="332"/>
      <c r="GV61" s="332"/>
      <c r="GW61" s="332"/>
      <c r="GX61" s="332"/>
      <c r="GY61" s="332"/>
      <c r="GZ61" s="332"/>
      <c r="HA61" s="332"/>
      <c r="HB61" s="332"/>
      <c r="HC61" s="332"/>
      <c r="HD61" s="332"/>
      <c r="HE61" s="332"/>
      <c r="HF61" s="332"/>
      <c r="HG61" s="332"/>
      <c r="HH61" s="332"/>
      <c r="HI61" s="332"/>
      <c r="HJ61" s="332"/>
      <c r="HK61" s="332"/>
      <c r="HL61" s="332"/>
      <c r="HM61" s="332"/>
      <c r="HN61" s="332"/>
      <c r="HO61" s="332"/>
      <c r="HP61" s="332"/>
      <c r="HQ61" s="332"/>
      <c r="HR61" s="332"/>
      <c r="HS61" s="332"/>
      <c r="HT61" s="332"/>
      <c r="HU61" s="332"/>
      <c r="HV61" s="332"/>
      <c r="HW61" s="332"/>
      <c r="HX61" s="332"/>
      <c r="HY61" s="332"/>
      <c r="HZ61" s="332"/>
      <c r="IA61" s="332"/>
      <c r="IB61" s="332"/>
      <c r="IC61" s="332"/>
      <c r="ID61" s="332"/>
      <c r="IE61" s="332"/>
      <c r="IF61" s="332"/>
      <c r="IG61" s="332"/>
      <c r="IH61" s="332"/>
      <c r="II61" s="332"/>
    </row>
    <row r="62" s="301" customFormat="1" ht="24" customHeight="1" spans="1:243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32"/>
      <c r="CU62" s="332"/>
      <c r="CV62" s="332"/>
      <c r="CW62" s="332"/>
      <c r="CX62" s="332"/>
      <c r="CY62" s="332"/>
      <c r="CZ62" s="332"/>
      <c r="DA62" s="332"/>
      <c r="DB62" s="332"/>
      <c r="DC62" s="332"/>
      <c r="DD62" s="332"/>
      <c r="DE62" s="332"/>
      <c r="DF62" s="332"/>
      <c r="DG62" s="332"/>
      <c r="DH62" s="332"/>
      <c r="DI62" s="332"/>
      <c r="DJ62" s="332"/>
      <c r="DK62" s="332"/>
      <c r="DL62" s="332"/>
      <c r="DM62" s="332"/>
      <c r="DN62" s="332"/>
      <c r="DO62" s="332"/>
      <c r="DP62" s="332"/>
      <c r="DQ62" s="332"/>
      <c r="DR62" s="332"/>
      <c r="DS62" s="332"/>
      <c r="DT62" s="332"/>
      <c r="DU62" s="332"/>
      <c r="DV62" s="332"/>
      <c r="DW62" s="332"/>
      <c r="DX62" s="332"/>
      <c r="DY62" s="332"/>
      <c r="DZ62" s="332"/>
      <c r="EA62" s="332"/>
      <c r="EB62" s="332"/>
      <c r="EC62" s="332"/>
      <c r="ED62" s="332"/>
      <c r="EE62" s="332"/>
      <c r="EF62" s="332"/>
      <c r="EG62" s="332"/>
      <c r="EH62" s="332"/>
      <c r="EI62" s="332"/>
      <c r="EJ62" s="332"/>
      <c r="EK62" s="332"/>
      <c r="EL62" s="332"/>
      <c r="EM62" s="332"/>
      <c r="EN62" s="332"/>
      <c r="EO62" s="332"/>
      <c r="EP62" s="332"/>
      <c r="EQ62" s="332"/>
      <c r="ER62" s="332"/>
      <c r="ES62" s="332"/>
      <c r="ET62" s="332"/>
      <c r="EU62" s="332"/>
      <c r="EV62" s="332"/>
      <c r="EW62" s="332"/>
      <c r="EX62" s="332"/>
      <c r="EY62" s="332"/>
      <c r="EZ62" s="332"/>
      <c r="FA62" s="332"/>
      <c r="FB62" s="332"/>
      <c r="FC62" s="332"/>
      <c r="FD62" s="332"/>
      <c r="FE62" s="332"/>
      <c r="FF62" s="332"/>
      <c r="FG62" s="332"/>
      <c r="FH62" s="332"/>
      <c r="FI62" s="332"/>
      <c r="FJ62" s="332"/>
      <c r="FK62" s="332"/>
      <c r="FL62" s="332"/>
      <c r="FM62" s="332"/>
      <c r="FN62" s="332"/>
      <c r="FO62" s="332"/>
      <c r="FP62" s="332"/>
      <c r="FQ62" s="332"/>
      <c r="FR62" s="332"/>
      <c r="FS62" s="332"/>
      <c r="FT62" s="332"/>
      <c r="FU62" s="332"/>
      <c r="FV62" s="332"/>
      <c r="FW62" s="332"/>
      <c r="FX62" s="332"/>
      <c r="FY62" s="332"/>
      <c r="FZ62" s="332"/>
      <c r="GA62" s="332"/>
      <c r="GB62" s="332"/>
      <c r="GC62" s="332"/>
      <c r="GD62" s="332"/>
      <c r="GE62" s="332"/>
      <c r="GF62" s="332"/>
      <c r="GG62" s="332"/>
      <c r="GH62" s="332"/>
      <c r="GI62" s="332"/>
      <c r="GJ62" s="332"/>
      <c r="GK62" s="332"/>
      <c r="GL62" s="332"/>
      <c r="GM62" s="332"/>
      <c r="GN62" s="332"/>
      <c r="GO62" s="332"/>
      <c r="GP62" s="332"/>
      <c r="GQ62" s="332"/>
      <c r="GR62" s="332"/>
      <c r="GS62" s="332"/>
      <c r="GT62" s="332"/>
      <c r="GU62" s="332"/>
      <c r="GV62" s="332"/>
      <c r="GW62" s="332"/>
      <c r="GX62" s="332"/>
      <c r="GY62" s="332"/>
      <c r="GZ62" s="332"/>
      <c r="HA62" s="332"/>
      <c r="HB62" s="332"/>
      <c r="HC62" s="332"/>
      <c r="HD62" s="332"/>
      <c r="HE62" s="332"/>
      <c r="HF62" s="332"/>
      <c r="HG62" s="332"/>
      <c r="HH62" s="332"/>
      <c r="HI62" s="332"/>
      <c r="HJ62" s="332"/>
      <c r="HK62" s="332"/>
      <c r="HL62" s="332"/>
      <c r="HM62" s="332"/>
      <c r="HN62" s="332"/>
      <c r="HO62" s="332"/>
      <c r="HP62" s="332"/>
      <c r="HQ62" s="332"/>
      <c r="HR62" s="332"/>
      <c r="HS62" s="332"/>
      <c r="HT62" s="332"/>
      <c r="HU62" s="332"/>
      <c r="HV62" s="332"/>
      <c r="HW62" s="332"/>
      <c r="HX62" s="332"/>
      <c r="HY62" s="332"/>
      <c r="HZ62" s="332"/>
      <c r="IA62" s="332"/>
      <c r="IB62" s="332"/>
      <c r="IC62" s="332"/>
      <c r="ID62" s="332"/>
      <c r="IE62" s="332"/>
      <c r="IF62" s="332"/>
      <c r="IG62" s="332"/>
      <c r="IH62" s="332"/>
      <c r="II62" s="332"/>
    </row>
    <row r="63" s="301" customFormat="1" ht="24" customHeight="1" spans="1:243">
      <c r="A63" s="332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332"/>
      <c r="BN63" s="332"/>
      <c r="BO63" s="332"/>
      <c r="BP63" s="332"/>
      <c r="BQ63" s="332"/>
      <c r="BR63" s="332"/>
      <c r="BS63" s="332"/>
      <c r="BT63" s="332"/>
      <c r="BU63" s="332"/>
      <c r="BV63" s="332"/>
      <c r="BW63" s="332"/>
      <c r="BX63" s="332"/>
      <c r="BY63" s="332"/>
      <c r="BZ63" s="332"/>
      <c r="CA63" s="332"/>
      <c r="CB63" s="332"/>
      <c r="CC63" s="332"/>
      <c r="CD63" s="332"/>
      <c r="CE63" s="332"/>
      <c r="CF63" s="332"/>
      <c r="CG63" s="332"/>
      <c r="CH63" s="332"/>
      <c r="CI63" s="332"/>
      <c r="CJ63" s="332"/>
      <c r="CK63" s="332"/>
      <c r="CL63" s="332"/>
      <c r="CM63" s="332"/>
      <c r="CN63" s="332"/>
      <c r="CO63" s="332"/>
      <c r="CP63" s="332"/>
      <c r="CQ63" s="332"/>
      <c r="CR63" s="332"/>
      <c r="CS63" s="332"/>
      <c r="CT63" s="332"/>
      <c r="CU63" s="332"/>
      <c r="CV63" s="332"/>
      <c r="CW63" s="332"/>
      <c r="CX63" s="332"/>
      <c r="CY63" s="332"/>
      <c r="CZ63" s="332"/>
      <c r="DA63" s="332"/>
      <c r="DB63" s="332"/>
      <c r="DC63" s="332"/>
      <c r="DD63" s="332"/>
      <c r="DE63" s="332"/>
      <c r="DF63" s="332"/>
      <c r="DG63" s="332"/>
      <c r="DH63" s="332"/>
      <c r="DI63" s="332"/>
      <c r="DJ63" s="332"/>
      <c r="DK63" s="332"/>
      <c r="DL63" s="332"/>
      <c r="DM63" s="332"/>
      <c r="DN63" s="332"/>
      <c r="DO63" s="332"/>
      <c r="DP63" s="332"/>
      <c r="DQ63" s="332"/>
      <c r="DR63" s="332"/>
      <c r="DS63" s="332"/>
      <c r="DT63" s="332"/>
      <c r="DU63" s="332"/>
      <c r="DV63" s="332"/>
      <c r="DW63" s="332"/>
      <c r="DX63" s="332"/>
      <c r="DY63" s="332"/>
      <c r="DZ63" s="332"/>
      <c r="EA63" s="332"/>
      <c r="EB63" s="332"/>
      <c r="EC63" s="332"/>
      <c r="ED63" s="332"/>
      <c r="EE63" s="332"/>
      <c r="EF63" s="332"/>
      <c r="EG63" s="332"/>
      <c r="EH63" s="332"/>
      <c r="EI63" s="332"/>
      <c r="EJ63" s="332"/>
      <c r="EK63" s="332"/>
      <c r="EL63" s="332"/>
      <c r="EM63" s="332"/>
      <c r="EN63" s="332"/>
      <c r="EO63" s="332"/>
      <c r="EP63" s="332"/>
      <c r="EQ63" s="332"/>
      <c r="ER63" s="332"/>
      <c r="ES63" s="332"/>
      <c r="ET63" s="332"/>
      <c r="EU63" s="332"/>
      <c r="EV63" s="332"/>
      <c r="EW63" s="332"/>
      <c r="EX63" s="332"/>
      <c r="EY63" s="332"/>
      <c r="EZ63" s="332"/>
      <c r="FA63" s="332"/>
      <c r="FB63" s="332"/>
      <c r="FC63" s="332"/>
      <c r="FD63" s="332"/>
      <c r="FE63" s="332"/>
      <c r="FF63" s="332"/>
      <c r="FG63" s="332"/>
      <c r="FH63" s="332"/>
      <c r="FI63" s="332"/>
      <c r="FJ63" s="332"/>
      <c r="FK63" s="332"/>
      <c r="FL63" s="332"/>
      <c r="FM63" s="332"/>
      <c r="FN63" s="332"/>
      <c r="FO63" s="332"/>
      <c r="FP63" s="332"/>
      <c r="FQ63" s="332"/>
      <c r="FR63" s="332"/>
      <c r="FS63" s="332"/>
      <c r="FT63" s="332"/>
      <c r="FU63" s="332"/>
      <c r="FV63" s="332"/>
      <c r="FW63" s="332"/>
      <c r="FX63" s="332"/>
      <c r="FY63" s="332"/>
      <c r="FZ63" s="332"/>
      <c r="GA63" s="332"/>
      <c r="GB63" s="332"/>
      <c r="GC63" s="332"/>
      <c r="GD63" s="332"/>
      <c r="GE63" s="332"/>
      <c r="GF63" s="332"/>
      <c r="GG63" s="332"/>
      <c r="GH63" s="332"/>
      <c r="GI63" s="332"/>
      <c r="GJ63" s="332"/>
      <c r="GK63" s="332"/>
      <c r="GL63" s="332"/>
      <c r="GM63" s="332"/>
      <c r="GN63" s="332"/>
      <c r="GO63" s="332"/>
      <c r="GP63" s="332"/>
      <c r="GQ63" s="332"/>
      <c r="GR63" s="332"/>
      <c r="GS63" s="332"/>
      <c r="GT63" s="332"/>
      <c r="GU63" s="332"/>
      <c r="GV63" s="332"/>
      <c r="GW63" s="332"/>
      <c r="GX63" s="332"/>
      <c r="GY63" s="332"/>
      <c r="GZ63" s="332"/>
      <c r="HA63" s="332"/>
      <c r="HB63" s="332"/>
      <c r="HC63" s="332"/>
      <c r="HD63" s="332"/>
      <c r="HE63" s="332"/>
      <c r="HF63" s="332"/>
      <c r="HG63" s="332"/>
      <c r="HH63" s="332"/>
      <c r="HI63" s="332"/>
      <c r="HJ63" s="332"/>
      <c r="HK63" s="332"/>
      <c r="HL63" s="332"/>
      <c r="HM63" s="332"/>
      <c r="HN63" s="332"/>
      <c r="HO63" s="332"/>
      <c r="HP63" s="332"/>
      <c r="HQ63" s="332"/>
      <c r="HR63" s="332"/>
      <c r="HS63" s="332"/>
      <c r="HT63" s="332"/>
      <c r="HU63" s="332"/>
      <c r="HV63" s="332"/>
      <c r="HW63" s="332"/>
      <c r="HX63" s="332"/>
      <c r="HY63" s="332"/>
      <c r="HZ63" s="332"/>
      <c r="IA63" s="332"/>
      <c r="IB63" s="332"/>
      <c r="IC63" s="332"/>
      <c r="ID63" s="332"/>
      <c r="IE63" s="332"/>
      <c r="IF63" s="332"/>
      <c r="IG63" s="332"/>
      <c r="IH63" s="332"/>
      <c r="II63" s="332"/>
    </row>
    <row r="64" s="301" customFormat="1" ht="24" customHeight="1" spans="1:243">
      <c r="A64" s="332"/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2"/>
      <c r="CF64" s="332"/>
      <c r="CG64" s="332"/>
      <c r="CH64" s="332"/>
      <c r="CI64" s="332"/>
      <c r="CJ64" s="332"/>
      <c r="CK64" s="332"/>
      <c r="CL64" s="332"/>
      <c r="CM64" s="332"/>
      <c r="CN64" s="332"/>
      <c r="CO64" s="332"/>
      <c r="CP64" s="332"/>
      <c r="CQ64" s="332"/>
      <c r="CR64" s="332"/>
      <c r="CS64" s="332"/>
      <c r="CT64" s="332"/>
      <c r="CU64" s="332"/>
      <c r="CV64" s="332"/>
      <c r="CW64" s="332"/>
      <c r="CX64" s="332"/>
      <c r="CY64" s="332"/>
      <c r="CZ64" s="332"/>
      <c r="DA64" s="332"/>
      <c r="DB64" s="332"/>
      <c r="DC64" s="332"/>
      <c r="DD64" s="332"/>
      <c r="DE64" s="332"/>
      <c r="DF64" s="332"/>
      <c r="DG64" s="332"/>
      <c r="DH64" s="332"/>
      <c r="DI64" s="332"/>
      <c r="DJ64" s="332"/>
      <c r="DK64" s="332"/>
      <c r="DL64" s="332"/>
      <c r="DM64" s="332"/>
      <c r="DN64" s="332"/>
      <c r="DO64" s="332"/>
      <c r="DP64" s="332"/>
      <c r="DQ64" s="332"/>
      <c r="DR64" s="332"/>
      <c r="DS64" s="332"/>
      <c r="DT64" s="332"/>
      <c r="DU64" s="332"/>
      <c r="DV64" s="332"/>
      <c r="DW64" s="332"/>
      <c r="DX64" s="332"/>
      <c r="DY64" s="332"/>
      <c r="DZ64" s="332"/>
      <c r="EA64" s="332"/>
      <c r="EB64" s="332"/>
      <c r="EC64" s="332"/>
      <c r="ED64" s="332"/>
      <c r="EE64" s="332"/>
      <c r="EF64" s="332"/>
      <c r="EG64" s="332"/>
      <c r="EH64" s="332"/>
      <c r="EI64" s="332"/>
      <c r="EJ64" s="332"/>
      <c r="EK64" s="332"/>
      <c r="EL64" s="332"/>
      <c r="EM64" s="332"/>
      <c r="EN64" s="332"/>
      <c r="EO64" s="332"/>
      <c r="EP64" s="332"/>
      <c r="EQ64" s="332"/>
      <c r="ER64" s="332"/>
      <c r="ES64" s="332"/>
      <c r="ET64" s="332"/>
      <c r="EU64" s="332"/>
      <c r="EV64" s="332"/>
      <c r="EW64" s="332"/>
      <c r="EX64" s="332"/>
      <c r="EY64" s="332"/>
      <c r="EZ64" s="332"/>
      <c r="FA64" s="332"/>
      <c r="FB64" s="332"/>
      <c r="FC64" s="332"/>
      <c r="FD64" s="332"/>
      <c r="FE64" s="332"/>
      <c r="FF64" s="332"/>
      <c r="FG64" s="332"/>
      <c r="FH64" s="332"/>
      <c r="FI64" s="332"/>
      <c r="FJ64" s="332"/>
      <c r="FK64" s="332"/>
      <c r="FL64" s="332"/>
      <c r="FM64" s="332"/>
      <c r="FN64" s="332"/>
      <c r="FO64" s="332"/>
      <c r="FP64" s="332"/>
      <c r="FQ64" s="332"/>
      <c r="FR64" s="332"/>
      <c r="FS64" s="332"/>
      <c r="FT64" s="332"/>
      <c r="FU64" s="332"/>
      <c r="FV64" s="332"/>
      <c r="FW64" s="332"/>
      <c r="FX64" s="332"/>
      <c r="FY64" s="332"/>
      <c r="FZ64" s="332"/>
      <c r="GA64" s="332"/>
      <c r="GB64" s="332"/>
      <c r="GC64" s="332"/>
      <c r="GD64" s="332"/>
      <c r="GE64" s="332"/>
      <c r="GF64" s="332"/>
      <c r="GG64" s="332"/>
      <c r="GH64" s="332"/>
      <c r="GI64" s="332"/>
      <c r="GJ64" s="332"/>
      <c r="GK64" s="332"/>
      <c r="GL64" s="332"/>
      <c r="GM64" s="332"/>
      <c r="GN64" s="332"/>
      <c r="GO64" s="332"/>
      <c r="GP64" s="332"/>
      <c r="GQ64" s="332"/>
      <c r="GR64" s="332"/>
      <c r="GS64" s="332"/>
      <c r="GT64" s="332"/>
      <c r="GU64" s="332"/>
      <c r="GV64" s="332"/>
      <c r="GW64" s="332"/>
      <c r="GX64" s="332"/>
      <c r="GY64" s="332"/>
      <c r="GZ64" s="332"/>
      <c r="HA64" s="332"/>
      <c r="HB64" s="332"/>
      <c r="HC64" s="332"/>
      <c r="HD64" s="332"/>
      <c r="HE64" s="332"/>
      <c r="HF64" s="332"/>
      <c r="HG64" s="332"/>
      <c r="HH64" s="332"/>
      <c r="HI64" s="332"/>
      <c r="HJ64" s="332"/>
      <c r="HK64" s="332"/>
      <c r="HL64" s="332"/>
      <c r="HM64" s="332"/>
      <c r="HN64" s="332"/>
      <c r="HO64" s="332"/>
      <c r="HP64" s="332"/>
      <c r="HQ64" s="332"/>
      <c r="HR64" s="332"/>
      <c r="HS64" s="332"/>
      <c r="HT64" s="332"/>
      <c r="HU64" s="332"/>
      <c r="HV64" s="332"/>
      <c r="HW64" s="332"/>
      <c r="HX64" s="332"/>
      <c r="HY64" s="332"/>
      <c r="HZ64" s="332"/>
      <c r="IA64" s="332"/>
      <c r="IB64" s="332"/>
      <c r="IC64" s="332"/>
      <c r="ID64" s="332"/>
      <c r="IE64" s="332"/>
      <c r="IF64" s="332"/>
      <c r="IG64" s="332"/>
      <c r="IH64" s="332"/>
      <c r="II64" s="332"/>
    </row>
    <row r="65" s="301" customFormat="1" ht="24" customHeight="1" spans="1:243">
      <c r="A65" s="332"/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  <c r="BC65" s="332"/>
      <c r="BD65" s="332"/>
      <c r="BE65" s="332"/>
      <c r="BF65" s="332"/>
      <c r="BG65" s="332"/>
      <c r="BH65" s="332"/>
      <c r="BI65" s="332"/>
      <c r="BJ65" s="332"/>
      <c r="BK65" s="332"/>
      <c r="BL65" s="332"/>
      <c r="BM65" s="332"/>
      <c r="BN65" s="332"/>
      <c r="BO65" s="332"/>
      <c r="BP65" s="332"/>
      <c r="BQ65" s="332"/>
      <c r="BR65" s="332"/>
      <c r="BS65" s="332"/>
      <c r="BT65" s="332"/>
      <c r="BU65" s="332"/>
      <c r="BV65" s="332"/>
      <c r="BW65" s="332"/>
      <c r="BX65" s="332"/>
      <c r="BY65" s="332"/>
      <c r="BZ65" s="332"/>
      <c r="CA65" s="332"/>
      <c r="CB65" s="332"/>
      <c r="CC65" s="332"/>
      <c r="CD65" s="332"/>
      <c r="CE65" s="332"/>
      <c r="CF65" s="332"/>
      <c r="CG65" s="332"/>
      <c r="CH65" s="332"/>
      <c r="CI65" s="332"/>
      <c r="CJ65" s="332"/>
      <c r="CK65" s="332"/>
      <c r="CL65" s="332"/>
      <c r="CM65" s="332"/>
      <c r="CN65" s="332"/>
      <c r="CO65" s="332"/>
      <c r="CP65" s="332"/>
      <c r="CQ65" s="332"/>
      <c r="CR65" s="332"/>
      <c r="CS65" s="332"/>
      <c r="CT65" s="332"/>
      <c r="CU65" s="332"/>
      <c r="CV65" s="332"/>
      <c r="CW65" s="332"/>
      <c r="CX65" s="332"/>
      <c r="CY65" s="332"/>
      <c r="CZ65" s="332"/>
      <c r="DA65" s="332"/>
      <c r="DB65" s="332"/>
      <c r="DC65" s="332"/>
      <c r="DD65" s="332"/>
      <c r="DE65" s="332"/>
      <c r="DF65" s="332"/>
      <c r="DG65" s="332"/>
      <c r="DH65" s="332"/>
      <c r="DI65" s="332"/>
      <c r="DJ65" s="332"/>
      <c r="DK65" s="332"/>
      <c r="DL65" s="332"/>
      <c r="DM65" s="332"/>
      <c r="DN65" s="332"/>
      <c r="DO65" s="332"/>
      <c r="DP65" s="332"/>
      <c r="DQ65" s="332"/>
      <c r="DR65" s="332"/>
      <c r="DS65" s="332"/>
      <c r="DT65" s="332"/>
      <c r="DU65" s="332"/>
      <c r="DV65" s="332"/>
      <c r="DW65" s="332"/>
      <c r="DX65" s="332"/>
      <c r="DY65" s="332"/>
      <c r="DZ65" s="332"/>
      <c r="EA65" s="332"/>
      <c r="EB65" s="332"/>
      <c r="EC65" s="332"/>
      <c r="ED65" s="332"/>
      <c r="EE65" s="332"/>
      <c r="EF65" s="332"/>
      <c r="EG65" s="332"/>
      <c r="EH65" s="332"/>
      <c r="EI65" s="332"/>
      <c r="EJ65" s="332"/>
      <c r="EK65" s="332"/>
      <c r="EL65" s="332"/>
      <c r="EM65" s="332"/>
      <c r="EN65" s="332"/>
      <c r="EO65" s="332"/>
      <c r="EP65" s="332"/>
      <c r="EQ65" s="332"/>
      <c r="ER65" s="332"/>
      <c r="ES65" s="332"/>
      <c r="ET65" s="332"/>
      <c r="EU65" s="332"/>
      <c r="EV65" s="332"/>
      <c r="EW65" s="332"/>
      <c r="EX65" s="332"/>
      <c r="EY65" s="332"/>
      <c r="EZ65" s="332"/>
      <c r="FA65" s="332"/>
      <c r="FB65" s="332"/>
      <c r="FC65" s="332"/>
      <c r="FD65" s="332"/>
      <c r="FE65" s="332"/>
      <c r="FF65" s="332"/>
      <c r="FG65" s="332"/>
      <c r="FH65" s="332"/>
      <c r="FI65" s="332"/>
      <c r="FJ65" s="332"/>
      <c r="FK65" s="332"/>
      <c r="FL65" s="332"/>
      <c r="FM65" s="332"/>
      <c r="FN65" s="332"/>
      <c r="FO65" s="332"/>
      <c r="FP65" s="332"/>
      <c r="FQ65" s="332"/>
      <c r="FR65" s="332"/>
      <c r="FS65" s="332"/>
      <c r="FT65" s="332"/>
      <c r="FU65" s="332"/>
      <c r="FV65" s="332"/>
      <c r="FW65" s="332"/>
      <c r="FX65" s="332"/>
      <c r="FY65" s="332"/>
      <c r="FZ65" s="332"/>
      <c r="GA65" s="332"/>
      <c r="GB65" s="332"/>
      <c r="GC65" s="332"/>
      <c r="GD65" s="332"/>
      <c r="GE65" s="332"/>
      <c r="GF65" s="332"/>
      <c r="GG65" s="332"/>
      <c r="GH65" s="332"/>
      <c r="GI65" s="332"/>
      <c r="GJ65" s="332"/>
      <c r="GK65" s="332"/>
      <c r="GL65" s="332"/>
      <c r="GM65" s="332"/>
      <c r="GN65" s="332"/>
      <c r="GO65" s="332"/>
      <c r="GP65" s="332"/>
      <c r="GQ65" s="332"/>
      <c r="GR65" s="332"/>
      <c r="GS65" s="332"/>
      <c r="GT65" s="332"/>
      <c r="GU65" s="332"/>
      <c r="GV65" s="332"/>
      <c r="GW65" s="332"/>
      <c r="GX65" s="332"/>
      <c r="GY65" s="332"/>
      <c r="GZ65" s="332"/>
      <c r="HA65" s="332"/>
      <c r="HB65" s="332"/>
      <c r="HC65" s="332"/>
      <c r="HD65" s="332"/>
      <c r="HE65" s="332"/>
      <c r="HF65" s="332"/>
      <c r="HG65" s="332"/>
      <c r="HH65" s="332"/>
      <c r="HI65" s="332"/>
      <c r="HJ65" s="332"/>
      <c r="HK65" s="332"/>
      <c r="HL65" s="332"/>
      <c r="HM65" s="332"/>
      <c r="HN65" s="332"/>
      <c r="HO65" s="332"/>
      <c r="HP65" s="332"/>
      <c r="HQ65" s="332"/>
      <c r="HR65" s="332"/>
      <c r="HS65" s="332"/>
      <c r="HT65" s="332"/>
      <c r="HU65" s="332"/>
      <c r="HV65" s="332"/>
      <c r="HW65" s="332"/>
      <c r="HX65" s="332"/>
      <c r="HY65" s="332"/>
      <c r="HZ65" s="332"/>
      <c r="IA65" s="332"/>
      <c r="IB65" s="332"/>
      <c r="IC65" s="332"/>
      <c r="ID65" s="332"/>
      <c r="IE65" s="332"/>
      <c r="IF65" s="332"/>
      <c r="IG65" s="332"/>
      <c r="IH65" s="332"/>
      <c r="II65" s="332"/>
    </row>
    <row r="66" s="301" customFormat="1" ht="24" customHeight="1" spans="1:243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332"/>
      <c r="CY66" s="332"/>
      <c r="CZ66" s="332"/>
      <c r="DA66" s="332"/>
      <c r="DB66" s="332"/>
      <c r="DC66" s="332"/>
      <c r="DD66" s="332"/>
      <c r="DE66" s="332"/>
      <c r="DF66" s="332"/>
      <c r="DG66" s="332"/>
      <c r="DH66" s="332"/>
      <c r="DI66" s="332"/>
      <c r="DJ66" s="332"/>
      <c r="DK66" s="332"/>
      <c r="DL66" s="332"/>
      <c r="DM66" s="332"/>
      <c r="DN66" s="332"/>
      <c r="DO66" s="332"/>
      <c r="DP66" s="332"/>
      <c r="DQ66" s="332"/>
      <c r="DR66" s="332"/>
      <c r="DS66" s="332"/>
      <c r="DT66" s="332"/>
      <c r="DU66" s="332"/>
      <c r="DV66" s="332"/>
      <c r="DW66" s="332"/>
      <c r="DX66" s="332"/>
      <c r="DY66" s="332"/>
      <c r="DZ66" s="332"/>
      <c r="EA66" s="332"/>
      <c r="EB66" s="332"/>
      <c r="EC66" s="332"/>
      <c r="ED66" s="332"/>
      <c r="EE66" s="332"/>
      <c r="EF66" s="332"/>
      <c r="EG66" s="332"/>
      <c r="EH66" s="332"/>
      <c r="EI66" s="332"/>
      <c r="EJ66" s="332"/>
      <c r="EK66" s="332"/>
      <c r="EL66" s="332"/>
      <c r="EM66" s="332"/>
      <c r="EN66" s="332"/>
      <c r="EO66" s="332"/>
      <c r="EP66" s="332"/>
      <c r="EQ66" s="332"/>
      <c r="ER66" s="332"/>
      <c r="ES66" s="332"/>
      <c r="ET66" s="332"/>
      <c r="EU66" s="332"/>
      <c r="EV66" s="332"/>
      <c r="EW66" s="332"/>
      <c r="EX66" s="332"/>
      <c r="EY66" s="332"/>
      <c r="EZ66" s="332"/>
      <c r="FA66" s="332"/>
      <c r="FB66" s="332"/>
      <c r="FC66" s="332"/>
      <c r="FD66" s="332"/>
      <c r="FE66" s="332"/>
      <c r="FF66" s="332"/>
      <c r="FG66" s="332"/>
      <c r="FH66" s="332"/>
      <c r="FI66" s="332"/>
      <c r="FJ66" s="332"/>
      <c r="FK66" s="332"/>
      <c r="FL66" s="332"/>
      <c r="FM66" s="332"/>
      <c r="FN66" s="332"/>
      <c r="FO66" s="332"/>
      <c r="FP66" s="332"/>
      <c r="FQ66" s="332"/>
      <c r="FR66" s="332"/>
      <c r="FS66" s="332"/>
      <c r="FT66" s="332"/>
      <c r="FU66" s="332"/>
      <c r="FV66" s="332"/>
      <c r="FW66" s="332"/>
      <c r="FX66" s="332"/>
      <c r="FY66" s="332"/>
      <c r="FZ66" s="332"/>
      <c r="GA66" s="332"/>
      <c r="GB66" s="332"/>
      <c r="GC66" s="332"/>
      <c r="GD66" s="332"/>
      <c r="GE66" s="332"/>
      <c r="GF66" s="332"/>
      <c r="GG66" s="332"/>
      <c r="GH66" s="332"/>
      <c r="GI66" s="332"/>
      <c r="GJ66" s="332"/>
      <c r="GK66" s="332"/>
      <c r="GL66" s="332"/>
      <c r="GM66" s="332"/>
      <c r="GN66" s="332"/>
      <c r="GO66" s="332"/>
      <c r="GP66" s="332"/>
      <c r="GQ66" s="332"/>
      <c r="GR66" s="332"/>
      <c r="GS66" s="332"/>
      <c r="GT66" s="332"/>
      <c r="GU66" s="332"/>
      <c r="GV66" s="332"/>
      <c r="GW66" s="332"/>
      <c r="GX66" s="332"/>
      <c r="GY66" s="332"/>
      <c r="GZ66" s="332"/>
      <c r="HA66" s="332"/>
      <c r="HB66" s="332"/>
      <c r="HC66" s="332"/>
      <c r="HD66" s="332"/>
      <c r="HE66" s="332"/>
      <c r="HF66" s="332"/>
      <c r="HG66" s="332"/>
      <c r="HH66" s="332"/>
      <c r="HI66" s="332"/>
      <c r="HJ66" s="332"/>
      <c r="HK66" s="332"/>
      <c r="HL66" s="332"/>
      <c r="HM66" s="332"/>
      <c r="HN66" s="332"/>
      <c r="HO66" s="332"/>
      <c r="HP66" s="332"/>
      <c r="HQ66" s="332"/>
      <c r="HR66" s="332"/>
      <c r="HS66" s="332"/>
      <c r="HT66" s="332"/>
      <c r="HU66" s="332"/>
      <c r="HV66" s="332"/>
      <c r="HW66" s="332"/>
      <c r="HX66" s="332"/>
      <c r="HY66" s="332"/>
      <c r="HZ66" s="332"/>
      <c r="IA66" s="332"/>
      <c r="IB66" s="332"/>
      <c r="IC66" s="332"/>
      <c r="ID66" s="332"/>
      <c r="IE66" s="332"/>
      <c r="IF66" s="332"/>
      <c r="IG66" s="332"/>
      <c r="IH66" s="332"/>
      <c r="II66" s="332"/>
    </row>
    <row r="67" s="301" customFormat="1" ht="24" customHeight="1" spans="1:243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  <c r="BW67" s="332"/>
      <c r="BX67" s="332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2"/>
      <c r="CX67" s="332"/>
      <c r="CY67" s="332"/>
      <c r="CZ67" s="332"/>
      <c r="DA67" s="332"/>
      <c r="DB67" s="332"/>
      <c r="DC67" s="332"/>
      <c r="DD67" s="332"/>
      <c r="DE67" s="332"/>
      <c r="DF67" s="332"/>
      <c r="DG67" s="332"/>
      <c r="DH67" s="332"/>
      <c r="DI67" s="332"/>
      <c r="DJ67" s="332"/>
      <c r="DK67" s="332"/>
      <c r="DL67" s="332"/>
      <c r="DM67" s="332"/>
      <c r="DN67" s="332"/>
      <c r="DO67" s="332"/>
      <c r="DP67" s="332"/>
      <c r="DQ67" s="332"/>
      <c r="DR67" s="332"/>
      <c r="DS67" s="332"/>
      <c r="DT67" s="332"/>
      <c r="DU67" s="332"/>
      <c r="DV67" s="332"/>
      <c r="DW67" s="332"/>
      <c r="DX67" s="332"/>
      <c r="DY67" s="332"/>
      <c r="DZ67" s="332"/>
      <c r="EA67" s="332"/>
      <c r="EB67" s="332"/>
      <c r="EC67" s="332"/>
      <c r="ED67" s="332"/>
      <c r="EE67" s="332"/>
      <c r="EF67" s="332"/>
      <c r="EG67" s="332"/>
      <c r="EH67" s="332"/>
      <c r="EI67" s="332"/>
      <c r="EJ67" s="332"/>
      <c r="EK67" s="332"/>
      <c r="EL67" s="332"/>
      <c r="EM67" s="332"/>
      <c r="EN67" s="332"/>
      <c r="EO67" s="332"/>
      <c r="EP67" s="332"/>
      <c r="EQ67" s="332"/>
      <c r="ER67" s="332"/>
      <c r="ES67" s="332"/>
      <c r="ET67" s="332"/>
      <c r="EU67" s="332"/>
      <c r="EV67" s="332"/>
      <c r="EW67" s="332"/>
      <c r="EX67" s="332"/>
      <c r="EY67" s="332"/>
      <c r="EZ67" s="332"/>
      <c r="FA67" s="332"/>
      <c r="FB67" s="332"/>
      <c r="FC67" s="332"/>
      <c r="FD67" s="332"/>
      <c r="FE67" s="332"/>
      <c r="FF67" s="332"/>
      <c r="FG67" s="332"/>
      <c r="FH67" s="332"/>
      <c r="FI67" s="332"/>
      <c r="FJ67" s="332"/>
      <c r="FK67" s="332"/>
      <c r="FL67" s="332"/>
      <c r="FM67" s="332"/>
      <c r="FN67" s="332"/>
      <c r="FO67" s="332"/>
      <c r="FP67" s="332"/>
      <c r="FQ67" s="332"/>
      <c r="FR67" s="332"/>
      <c r="FS67" s="332"/>
      <c r="FT67" s="332"/>
      <c r="FU67" s="332"/>
      <c r="FV67" s="332"/>
      <c r="FW67" s="332"/>
      <c r="FX67" s="332"/>
      <c r="FY67" s="332"/>
      <c r="FZ67" s="332"/>
      <c r="GA67" s="332"/>
      <c r="GB67" s="332"/>
      <c r="GC67" s="332"/>
      <c r="GD67" s="332"/>
      <c r="GE67" s="332"/>
      <c r="GF67" s="332"/>
      <c r="GG67" s="332"/>
      <c r="GH67" s="332"/>
      <c r="GI67" s="332"/>
      <c r="GJ67" s="332"/>
      <c r="GK67" s="332"/>
      <c r="GL67" s="332"/>
      <c r="GM67" s="332"/>
      <c r="GN67" s="332"/>
      <c r="GO67" s="332"/>
      <c r="GP67" s="332"/>
      <c r="GQ67" s="332"/>
      <c r="GR67" s="332"/>
      <c r="GS67" s="332"/>
      <c r="GT67" s="332"/>
      <c r="GU67" s="332"/>
      <c r="GV67" s="332"/>
      <c r="GW67" s="332"/>
      <c r="GX67" s="332"/>
      <c r="GY67" s="332"/>
      <c r="GZ67" s="332"/>
      <c r="HA67" s="332"/>
      <c r="HB67" s="332"/>
      <c r="HC67" s="332"/>
      <c r="HD67" s="332"/>
      <c r="HE67" s="332"/>
      <c r="HF67" s="332"/>
      <c r="HG67" s="332"/>
      <c r="HH67" s="332"/>
      <c r="HI67" s="332"/>
      <c r="HJ67" s="332"/>
      <c r="HK67" s="332"/>
      <c r="HL67" s="332"/>
      <c r="HM67" s="332"/>
      <c r="HN67" s="332"/>
      <c r="HO67" s="332"/>
      <c r="HP67" s="332"/>
      <c r="HQ67" s="332"/>
      <c r="HR67" s="332"/>
      <c r="HS67" s="332"/>
      <c r="HT67" s="332"/>
      <c r="HU67" s="332"/>
      <c r="HV67" s="332"/>
      <c r="HW67" s="332"/>
      <c r="HX67" s="332"/>
      <c r="HY67" s="332"/>
      <c r="HZ67" s="332"/>
      <c r="IA67" s="332"/>
      <c r="IB67" s="332"/>
      <c r="IC67" s="332"/>
      <c r="ID67" s="332"/>
      <c r="IE67" s="332"/>
      <c r="IF67" s="332"/>
      <c r="IG67" s="332"/>
      <c r="IH67" s="332"/>
      <c r="II67" s="332"/>
    </row>
    <row r="68" s="301" customFormat="1" ht="24" customHeight="1" spans="1:243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  <c r="BC68" s="332"/>
      <c r="BD68" s="332"/>
      <c r="BE68" s="332"/>
      <c r="BF68" s="332"/>
      <c r="BG68" s="332"/>
      <c r="BH68" s="332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  <c r="BW68" s="332"/>
      <c r="BX68" s="332"/>
      <c r="BY68" s="332"/>
      <c r="BZ68" s="332"/>
      <c r="CA68" s="332"/>
      <c r="CB68" s="332"/>
      <c r="CC68" s="332"/>
      <c r="CD68" s="332"/>
      <c r="CE68" s="332"/>
      <c r="CF68" s="332"/>
      <c r="CG68" s="332"/>
      <c r="CH68" s="332"/>
      <c r="CI68" s="332"/>
      <c r="CJ68" s="332"/>
      <c r="CK68" s="332"/>
      <c r="CL68" s="332"/>
      <c r="CM68" s="332"/>
      <c r="CN68" s="332"/>
      <c r="CO68" s="332"/>
      <c r="CP68" s="332"/>
      <c r="CQ68" s="332"/>
      <c r="CR68" s="332"/>
      <c r="CS68" s="332"/>
      <c r="CT68" s="332"/>
      <c r="CU68" s="332"/>
      <c r="CV68" s="332"/>
      <c r="CW68" s="332"/>
      <c r="CX68" s="332"/>
      <c r="CY68" s="332"/>
      <c r="CZ68" s="332"/>
      <c r="DA68" s="332"/>
      <c r="DB68" s="332"/>
      <c r="DC68" s="332"/>
      <c r="DD68" s="332"/>
      <c r="DE68" s="332"/>
      <c r="DF68" s="332"/>
      <c r="DG68" s="332"/>
      <c r="DH68" s="332"/>
      <c r="DI68" s="332"/>
      <c r="DJ68" s="332"/>
      <c r="DK68" s="332"/>
      <c r="DL68" s="332"/>
      <c r="DM68" s="332"/>
      <c r="DN68" s="332"/>
      <c r="DO68" s="332"/>
      <c r="DP68" s="332"/>
      <c r="DQ68" s="332"/>
      <c r="DR68" s="332"/>
      <c r="DS68" s="332"/>
      <c r="DT68" s="332"/>
      <c r="DU68" s="332"/>
      <c r="DV68" s="332"/>
      <c r="DW68" s="332"/>
      <c r="DX68" s="332"/>
      <c r="DY68" s="332"/>
      <c r="DZ68" s="332"/>
      <c r="EA68" s="332"/>
      <c r="EB68" s="332"/>
      <c r="EC68" s="332"/>
      <c r="ED68" s="332"/>
      <c r="EE68" s="332"/>
      <c r="EF68" s="332"/>
      <c r="EG68" s="332"/>
      <c r="EH68" s="332"/>
      <c r="EI68" s="332"/>
      <c r="EJ68" s="332"/>
      <c r="EK68" s="332"/>
      <c r="EL68" s="332"/>
      <c r="EM68" s="332"/>
      <c r="EN68" s="332"/>
      <c r="EO68" s="332"/>
      <c r="EP68" s="332"/>
      <c r="EQ68" s="332"/>
      <c r="ER68" s="332"/>
      <c r="ES68" s="332"/>
      <c r="ET68" s="332"/>
      <c r="EU68" s="332"/>
      <c r="EV68" s="332"/>
      <c r="EW68" s="332"/>
      <c r="EX68" s="332"/>
      <c r="EY68" s="332"/>
      <c r="EZ68" s="332"/>
      <c r="FA68" s="332"/>
      <c r="FB68" s="332"/>
      <c r="FC68" s="332"/>
      <c r="FD68" s="332"/>
      <c r="FE68" s="332"/>
      <c r="FF68" s="332"/>
      <c r="FG68" s="332"/>
      <c r="FH68" s="332"/>
      <c r="FI68" s="332"/>
      <c r="FJ68" s="332"/>
      <c r="FK68" s="332"/>
      <c r="FL68" s="332"/>
      <c r="FM68" s="332"/>
      <c r="FN68" s="332"/>
      <c r="FO68" s="332"/>
      <c r="FP68" s="332"/>
      <c r="FQ68" s="332"/>
      <c r="FR68" s="332"/>
      <c r="FS68" s="332"/>
      <c r="FT68" s="332"/>
      <c r="FU68" s="332"/>
      <c r="FV68" s="332"/>
      <c r="FW68" s="332"/>
      <c r="FX68" s="332"/>
      <c r="FY68" s="332"/>
      <c r="FZ68" s="332"/>
      <c r="GA68" s="332"/>
      <c r="GB68" s="332"/>
      <c r="GC68" s="332"/>
      <c r="GD68" s="332"/>
      <c r="GE68" s="332"/>
      <c r="GF68" s="332"/>
      <c r="GG68" s="332"/>
      <c r="GH68" s="332"/>
      <c r="GI68" s="332"/>
      <c r="GJ68" s="332"/>
      <c r="GK68" s="332"/>
      <c r="GL68" s="332"/>
      <c r="GM68" s="332"/>
      <c r="GN68" s="332"/>
      <c r="GO68" s="332"/>
      <c r="GP68" s="332"/>
      <c r="GQ68" s="332"/>
      <c r="GR68" s="332"/>
      <c r="GS68" s="332"/>
      <c r="GT68" s="332"/>
      <c r="GU68" s="332"/>
      <c r="GV68" s="332"/>
      <c r="GW68" s="332"/>
      <c r="GX68" s="332"/>
      <c r="GY68" s="332"/>
      <c r="GZ68" s="332"/>
      <c r="HA68" s="332"/>
      <c r="HB68" s="332"/>
      <c r="HC68" s="332"/>
      <c r="HD68" s="332"/>
      <c r="HE68" s="332"/>
      <c r="HF68" s="332"/>
      <c r="HG68" s="332"/>
      <c r="HH68" s="332"/>
      <c r="HI68" s="332"/>
      <c r="HJ68" s="332"/>
      <c r="HK68" s="332"/>
      <c r="HL68" s="332"/>
      <c r="HM68" s="332"/>
      <c r="HN68" s="332"/>
      <c r="HO68" s="332"/>
      <c r="HP68" s="332"/>
      <c r="HQ68" s="332"/>
      <c r="HR68" s="332"/>
      <c r="HS68" s="332"/>
      <c r="HT68" s="332"/>
      <c r="HU68" s="332"/>
      <c r="HV68" s="332"/>
      <c r="HW68" s="332"/>
      <c r="HX68" s="332"/>
      <c r="HY68" s="332"/>
      <c r="HZ68" s="332"/>
      <c r="IA68" s="332"/>
      <c r="IB68" s="332"/>
      <c r="IC68" s="332"/>
      <c r="ID68" s="332"/>
      <c r="IE68" s="332"/>
      <c r="IF68" s="332"/>
      <c r="IG68" s="332"/>
      <c r="IH68" s="332"/>
      <c r="II68" s="332"/>
    </row>
    <row r="69" s="301" customFormat="1" ht="24" customHeight="1" spans="1:243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2"/>
      <c r="BP69" s="332"/>
      <c r="BQ69" s="332"/>
      <c r="BR69" s="332"/>
      <c r="BS69" s="332"/>
      <c r="BT69" s="332"/>
      <c r="BU69" s="332"/>
      <c r="BV69" s="332"/>
      <c r="BW69" s="332"/>
      <c r="BX69" s="332"/>
      <c r="BY69" s="332"/>
      <c r="BZ69" s="332"/>
      <c r="CA69" s="332"/>
      <c r="CB69" s="332"/>
      <c r="CC69" s="332"/>
      <c r="CD69" s="332"/>
      <c r="CE69" s="332"/>
      <c r="CF69" s="332"/>
      <c r="CG69" s="332"/>
      <c r="CH69" s="332"/>
      <c r="CI69" s="332"/>
      <c r="CJ69" s="332"/>
      <c r="CK69" s="332"/>
      <c r="CL69" s="332"/>
      <c r="CM69" s="332"/>
      <c r="CN69" s="332"/>
      <c r="CO69" s="332"/>
      <c r="CP69" s="332"/>
      <c r="CQ69" s="332"/>
      <c r="CR69" s="332"/>
      <c r="CS69" s="332"/>
      <c r="CT69" s="332"/>
      <c r="CU69" s="332"/>
      <c r="CV69" s="332"/>
      <c r="CW69" s="332"/>
      <c r="CX69" s="332"/>
      <c r="CY69" s="332"/>
      <c r="CZ69" s="332"/>
      <c r="DA69" s="332"/>
      <c r="DB69" s="332"/>
      <c r="DC69" s="332"/>
      <c r="DD69" s="332"/>
      <c r="DE69" s="332"/>
      <c r="DF69" s="332"/>
      <c r="DG69" s="332"/>
      <c r="DH69" s="332"/>
      <c r="DI69" s="332"/>
      <c r="DJ69" s="332"/>
      <c r="DK69" s="332"/>
      <c r="DL69" s="332"/>
      <c r="DM69" s="332"/>
      <c r="DN69" s="332"/>
      <c r="DO69" s="332"/>
      <c r="DP69" s="332"/>
      <c r="DQ69" s="332"/>
      <c r="DR69" s="332"/>
      <c r="DS69" s="332"/>
      <c r="DT69" s="332"/>
      <c r="DU69" s="332"/>
      <c r="DV69" s="332"/>
      <c r="DW69" s="332"/>
      <c r="DX69" s="332"/>
      <c r="DY69" s="332"/>
      <c r="DZ69" s="332"/>
      <c r="EA69" s="332"/>
      <c r="EB69" s="332"/>
      <c r="EC69" s="332"/>
      <c r="ED69" s="332"/>
      <c r="EE69" s="332"/>
      <c r="EF69" s="332"/>
      <c r="EG69" s="332"/>
      <c r="EH69" s="332"/>
      <c r="EI69" s="332"/>
      <c r="EJ69" s="332"/>
      <c r="EK69" s="332"/>
      <c r="EL69" s="332"/>
      <c r="EM69" s="332"/>
      <c r="EN69" s="332"/>
      <c r="EO69" s="332"/>
      <c r="EP69" s="332"/>
      <c r="EQ69" s="332"/>
      <c r="ER69" s="332"/>
      <c r="ES69" s="332"/>
      <c r="ET69" s="332"/>
      <c r="EU69" s="332"/>
      <c r="EV69" s="332"/>
      <c r="EW69" s="332"/>
      <c r="EX69" s="332"/>
      <c r="EY69" s="332"/>
      <c r="EZ69" s="332"/>
      <c r="FA69" s="332"/>
      <c r="FB69" s="332"/>
      <c r="FC69" s="332"/>
      <c r="FD69" s="332"/>
      <c r="FE69" s="332"/>
      <c r="FF69" s="332"/>
      <c r="FG69" s="332"/>
      <c r="FH69" s="332"/>
      <c r="FI69" s="332"/>
      <c r="FJ69" s="332"/>
      <c r="FK69" s="332"/>
      <c r="FL69" s="332"/>
      <c r="FM69" s="332"/>
      <c r="FN69" s="332"/>
      <c r="FO69" s="332"/>
      <c r="FP69" s="332"/>
      <c r="FQ69" s="332"/>
      <c r="FR69" s="332"/>
      <c r="FS69" s="332"/>
      <c r="FT69" s="332"/>
      <c r="FU69" s="332"/>
      <c r="FV69" s="332"/>
      <c r="FW69" s="332"/>
      <c r="FX69" s="332"/>
      <c r="FY69" s="332"/>
      <c r="FZ69" s="332"/>
      <c r="GA69" s="332"/>
      <c r="GB69" s="332"/>
      <c r="GC69" s="332"/>
      <c r="GD69" s="332"/>
      <c r="GE69" s="332"/>
      <c r="GF69" s="332"/>
      <c r="GG69" s="332"/>
      <c r="GH69" s="332"/>
      <c r="GI69" s="332"/>
      <c r="GJ69" s="332"/>
      <c r="GK69" s="332"/>
      <c r="GL69" s="332"/>
      <c r="GM69" s="332"/>
      <c r="GN69" s="332"/>
      <c r="GO69" s="332"/>
      <c r="GP69" s="332"/>
      <c r="GQ69" s="332"/>
      <c r="GR69" s="332"/>
      <c r="GS69" s="332"/>
      <c r="GT69" s="332"/>
      <c r="GU69" s="332"/>
      <c r="GV69" s="332"/>
      <c r="GW69" s="332"/>
      <c r="GX69" s="332"/>
      <c r="GY69" s="332"/>
      <c r="GZ69" s="332"/>
      <c r="HA69" s="332"/>
      <c r="HB69" s="332"/>
      <c r="HC69" s="332"/>
      <c r="HD69" s="332"/>
      <c r="HE69" s="332"/>
      <c r="HF69" s="332"/>
      <c r="HG69" s="332"/>
      <c r="HH69" s="332"/>
      <c r="HI69" s="332"/>
      <c r="HJ69" s="332"/>
      <c r="HK69" s="332"/>
      <c r="HL69" s="332"/>
      <c r="HM69" s="332"/>
      <c r="HN69" s="332"/>
      <c r="HO69" s="332"/>
      <c r="HP69" s="332"/>
      <c r="HQ69" s="332"/>
      <c r="HR69" s="332"/>
      <c r="HS69" s="332"/>
      <c r="HT69" s="332"/>
      <c r="HU69" s="332"/>
      <c r="HV69" s="332"/>
      <c r="HW69" s="332"/>
      <c r="HX69" s="332"/>
      <c r="HY69" s="332"/>
      <c r="HZ69" s="332"/>
      <c r="IA69" s="332"/>
      <c r="IB69" s="332"/>
      <c r="IC69" s="332"/>
      <c r="ID69" s="332"/>
      <c r="IE69" s="332"/>
      <c r="IF69" s="332"/>
      <c r="IG69" s="332"/>
      <c r="IH69" s="332"/>
      <c r="II69" s="332"/>
    </row>
    <row r="70" s="301" customFormat="1" ht="24" customHeight="1" spans="1:243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  <c r="BR70" s="332"/>
      <c r="BS70" s="332"/>
      <c r="BT70" s="332"/>
      <c r="BU70" s="332"/>
      <c r="BV70" s="332"/>
      <c r="BW70" s="332"/>
      <c r="BX70" s="332"/>
      <c r="BY70" s="332"/>
      <c r="BZ70" s="332"/>
      <c r="CA70" s="332"/>
      <c r="CB70" s="332"/>
      <c r="CC70" s="332"/>
      <c r="CD70" s="332"/>
      <c r="CE70" s="332"/>
      <c r="CF70" s="332"/>
      <c r="CG70" s="332"/>
      <c r="CH70" s="332"/>
      <c r="CI70" s="332"/>
      <c r="CJ70" s="332"/>
      <c r="CK70" s="332"/>
      <c r="CL70" s="332"/>
      <c r="CM70" s="332"/>
      <c r="CN70" s="332"/>
      <c r="CO70" s="332"/>
      <c r="CP70" s="332"/>
      <c r="CQ70" s="332"/>
      <c r="CR70" s="332"/>
      <c r="CS70" s="332"/>
      <c r="CT70" s="332"/>
      <c r="CU70" s="332"/>
      <c r="CV70" s="332"/>
      <c r="CW70" s="332"/>
      <c r="CX70" s="332"/>
      <c r="CY70" s="332"/>
      <c r="CZ70" s="332"/>
      <c r="DA70" s="332"/>
      <c r="DB70" s="332"/>
      <c r="DC70" s="332"/>
      <c r="DD70" s="332"/>
      <c r="DE70" s="332"/>
      <c r="DF70" s="332"/>
      <c r="DG70" s="332"/>
      <c r="DH70" s="332"/>
      <c r="DI70" s="332"/>
      <c r="DJ70" s="332"/>
      <c r="DK70" s="332"/>
      <c r="DL70" s="332"/>
      <c r="DM70" s="332"/>
      <c r="DN70" s="332"/>
      <c r="DO70" s="332"/>
      <c r="DP70" s="332"/>
      <c r="DQ70" s="332"/>
      <c r="DR70" s="332"/>
      <c r="DS70" s="332"/>
      <c r="DT70" s="332"/>
      <c r="DU70" s="332"/>
      <c r="DV70" s="332"/>
      <c r="DW70" s="332"/>
      <c r="DX70" s="332"/>
      <c r="DY70" s="332"/>
      <c r="DZ70" s="332"/>
      <c r="EA70" s="332"/>
      <c r="EB70" s="332"/>
      <c r="EC70" s="332"/>
      <c r="ED70" s="332"/>
      <c r="EE70" s="332"/>
      <c r="EF70" s="332"/>
      <c r="EG70" s="332"/>
      <c r="EH70" s="332"/>
      <c r="EI70" s="332"/>
      <c r="EJ70" s="332"/>
      <c r="EK70" s="332"/>
      <c r="EL70" s="332"/>
      <c r="EM70" s="332"/>
      <c r="EN70" s="332"/>
      <c r="EO70" s="332"/>
      <c r="EP70" s="332"/>
      <c r="EQ70" s="332"/>
      <c r="ER70" s="332"/>
      <c r="ES70" s="332"/>
      <c r="ET70" s="332"/>
      <c r="EU70" s="332"/>
      <c r="EV70" s="332"/>
      <c r="EW70" s="332"/>
      <c r="EX70" s="332"/>
      <c r="EY70" s="332"/>
      <c r="EZ70" s="332"/>
      <c r="FA70" s="332"/>
      <c r="FB70" s="332"/>
      <c r="FC70" s="332"/>
      <c r="FD70" s="332"/>
      <c r="FE70" s="332"/>
      <c r="FF70" s="332"/>
      <c r="FG70" s="332"/>
      <c r="FH70" s="332"/>
      <c r="FI70" s="332"/>
      <c r="FJ70" s="332"/>
      <c r="FK70" s="332"/>
      <c r="FL70" s="332"/>
      <c r="FM70" s="332"/>
      <c r="FN70" s="332"/>
      <c r="FO70" s="332"/>
      <c r="FP70" s="332"/>
      <c r="FQ70" s="332"/>
      <c r="FR70" s="332"/>
      <c r="FS70" s="332"/>
      <c r="FT70" s="332"/>
      <c r="FU70" s="332"/>
      <c r="FV70" s="332"/>
      <c r="FW70" s="332"/>
      <c r="FX70" s="332"/>
      <c r="FY70" s="332"/>
      <c r="FZ70" s="332"/>
      <c r="GA70" s="332"/>
      <c r="GB70" s="332"/>
      <c r="GC70" s="332"/>
      <c r="GD70" s="332"/>
      <c r="GE70" s="332"/>
      <c r="GF70" s="332"/>
      <c r="GG70" s="332"/>
      <c r="GH70" s="332"/>
      <c r="GI70" s="332"/>
      <c r="GJ70" s="332"/>
      <c r="GK70" s="332"/>
      <c r="GL70" s="332"/>
      <c r="GM70" s="332"/>
      <c r="GN70" s="332"/>
      <c r="GO70" s="332"/>
      <c r="GP70" s="332"/>
      <c r="GQ70" s="332"/>
      <c r="GR70" s="332"/>
      <c r="GS70" s="332"/>
      <c r="GT70" s="332"/>
      <c r="GU70" s="332"/>
      <c r="GV70" s="332"/>
      <c r="GW70" s="332"/>
      <c r="GX70" s="332"/>
      <c r="GY70" s="332"/>
      <c r="GZ70" s="332"/>
      <c r="HA70" s="332"/>
      <c r="HB70" s="332"/>
      <c r="HC70" s="332"/>
      <c r="HD70" s="332"/>
      <c r="HE70" s="332"/>
      <c r="HF70" s="332"/>
      <c r="HG70" s="332"/>
      <c r="HH70" s="332"/>
      <c r="HI70" s="332"/>
      <c r="HJ70" s="332"/>
      <c r="HK70" s="332"/>
      <c r="HL70" s="332"/>
      <c r="HM70" s="332"/>
      <c r="HN70" s="332"/>
      <c r="HO70" s="332"/>
      <c r="HP70" s="332"/>
      <c r="HQ70" s="332"/>
      <c r="HR70" s="332"/>
      <c r="HS70" s="332"/>
      <c r="HT70" s="332"/>
      <c r="HU70" s="332"/>
      <c r="HV70" s="332"/>
      <c r="HW70" s="332"/>
      <c r="HX70" s="332"/>
      <c r="HY70" s="332"/>
      <c r="HZ70" s="332"/>
      <c r="IA70" s="332"/>
      <c r="IB70" s="332"/>
      <c r="IC70" s="332"/>
      <c r="ID70" s="332"/>
      <c r="IE70" s="332"/>
      <c r="IF70" s="332"/>
      <c r="IG70" s="332"/>
      <c r="IH70" s="332"/>
      <c r="II70" s="332"/>
    </row>
    <row r="71" s="301" customFormat="1" ht="24" customHeight="1" spans="1:243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  <c r="BC71" s="332"/>
      <c r="BD71" s="332"/>
      <c r="BE71" s="332"/>
      <c r="BF71" s="332"/>
      <c r="BG71" s="332"/>
      <c r="BH71" s="332"/>
      <c r="BI71" s="332"/>
      <c r="BJ71" s="332"/>
      <c r="BK71" s="332"/>
      <c r="BL71" s="332"/>
      <c r="BM71" s="332"/>
      <c r="BN71" s="332"/>
      <c r="BO71" s="332"/>
      <c r="BP71" s="332"/>
      <c r="BQ71" s="332"/>
      <c r="BR71" s="332"/>
      <c r="BS71" s="332"/>
      <c r="BT71" s="332"/>
      <c r="BU71" s="332"/>
      <c r="BV71" s="332"/>
      <c r="BW71" s="332"/>
      <c r="BX71" s="332"/>
      <c r="BY71" s="332"/>
      <c r="BZ71" s="332"/>
      <c r="CA71" s="332"/>
      <c r="CB71" s="332"/>
      <c r="CC71" s="332"/>
      <c r="CD71" s="332"/>
      <c r="CE71" s="332"/>
      <c r="CF71" s="332"/>
      <c r="CG71" s="332"/>
      <c r="CH71" s="332"/>
      <c r="CI71" s="332"/>
      <c r="CJ71" s="332"/>
      <c r="CK71" s="332"/>
      <c r="CL71" s="332"/>
      <c r="CM71" s="332"/>
      <c r="CN71" s="332"/>
      <c r="CO71" s="332"/>
      <c r="CP71" s="332"/>
      <c r="CQ71" s="332"/>
      <c r="CR71" s="332"/>
      <c r="CS71" s="332"/>
      <c r="CT71" s="332"/>
      <c r="CU71" s="332"/>
      <c r="CV71" s="332"/>
      <c r="CW71" s="332"/>
      <c r="CX71" s="332"/>
      <c r="CY71" s="332"/>
      <c r="CZ71" s="332"/>
      <c r="DA71" s="332"/>
      <c r="DB71" s="332"/>
      <c r="DC71" s="332"/>
      <c r="DD71" s="332"/>
      <c r="DE71" s="332"/>
      <c r="DF71" s="332"/>
      <c r="DG71" s="332"/>
      <c r="DH71" s="332"/>
      <c r="DI71" s="332"/>
      <c r="DJ71" s="332"/>
      <c r="DK71" s="332"/>
      <c r="DL71" s="332"/>
      <c r="DM71" s="332"/>
      <c r="DN71" s="332"/>
      <c r="DO71" s="332"/>
      <c r="DP71" s="332"/>
      <c r="DQ71" s="332"/>
      <c r="DR71" s="332"/>
      <c r="DS71" s="332"/>
      <c r="DT71" s="332"/>
      <c r="DU71" s="332"/>
      <c r="DV71" s="332"/>
      <c r="DW71" s="332"/>
      <c r="DX71" s="332"/>
      <c r="DY71" s="332"/>
      <c r="DZ71" s="332"/>
      <c r="EA71" s="332"/>
      <c r="EB71" s="332"/>
      <c r="EC71" s="332"/>
      <c r="ED71" s="332"/>
      <c r="EE71" s="332"/>
      <c r="EF71" s="332"/>
      <c r="EG71" s="332"/>
      <c r="EH71" s="332"/>
      <c r="EI71" s="332"/>
      <c r="EJ71" s="332"/>
      <c r="EK71" s="332"/>
      <c r="EL71" s="332"/>
      <c r="EM71" s="332"/>
      <c r="EN71" s="332"/>
      <c r="EO71" s="332"/>
      <c r="EP71" s="332"/>
      <c r="EQ71" s="332"/>
      <c r="ER71" s="332"/>
      <c r="ES71" s="332"/>
      <c r="ET71" s="332"/>
      <c r="EU71" s="332"/>
      <c r="EV71" s="332"/>
      <c r="EW71" s="332"/>
      <c r="EX71" s="332"/>
      <c r="EY71" s="332"/>
      <c r="EZ71" s="332"/>
      <c r="FA71" s="332"/>
      <c r="FB71" s="332"/>
      <c r="FC71" s="332"/>
      <c r="FD71" s="332"/>
      <c r="FE71" s="332"/>
      <c r="FF71" s="332"/>
      <c r="FG71" s="332"/>
      <c r="FH71" s="332"/>
      <c r="FI71" s="332"/>
      <c r="FJ71" s="332"/>
      <c r="FK71" s="332"/>
      <c r="FL71" s="332"/>
      <c r="FM71" s="332"/>
      <c r="FN71" s="332"/>
      <c r="FO71" s="332"/>
      <c r="FP71" s="332"/>
      <c r="FQ71" s="332"/>
      <c r="FR71" s="332"/>
      <c r="FS71" s="332"/>
      <c r="FT71" s="332"/>
      <c r="FU71" s="332"/>
      <c r="FV71" s="332"/>
      <c r="FW71" s="332"/>
      <c r="FX71" s="332"/>
      <c r="FY71" s="332"/>
      <c r="FZ71" s="332"/>
      <c r="GA71" s="332"/>
      <c r="GB71" s="332"/>
      <c r="GC71" s="332"/>
      <c r="GD71" s="332"/>
      <c r="GE71" s="332"/>
      <c r="GF71" s="332"/>
      <c r="GG71" s="332"/>
      <c r="GH71" s="332"/>
      <c r="GI71" s="332"/>
      <c r="GJ71" s="332"/>
      <c r="GK71" s="332"/>
      <c r="GL71" s="332"/>
      <c r="GM71" s="332"/>
      <c r="GN71" s="332"/>
      <c r="GO71" s="332"/>
      <c r="GP71" s="332"/>
      <c r="GQ71" s="332"/>
      <c r="GR71" s="332"/>
      <c r="GS71" s="332"/>
      <c r="GT71" s="332"/>
      <c r="GU71" s="332"/>
      <c r="GV71" s="332"/>
      <c r="GW71" s="332"/>
      <c r="GX71" s="332"/>
      <c r="GY71" s="332"/>
      <c r="GZ71" s="332"/>
      <c r="HA71" s="332"/>
      <c r="HB71" s="332"/>
      <c r="HC71" s="332"/>
      <c r="HD71" s="332"/>
      <c r="HE71" s="332"/>
      <c r="HF71" s="332"/>
      <c r="HG71" s="332"/>
      <c r="HH71" s="332"/>
      <c r="HI71" s="332"/>
      <c r="HJ71" s="332"/>
      <c r="HK71" s="332"/>
      <c r="HL71" s="332"/>
      <c r="HM71" s="332"/>
      <c r="HN71" s="332"/>
      <c r="HO71" s="332"/>
      <c r="HP71" s="332"/>
      <c r="HQ71" s="332"/>
      <c r="HR71" s="332"/>
      <c r="HS71" s="332"/>
      <c r="HT71" s="332"/>
      <c r="HU71" s="332"/>
      <c r="HV71" s="332"/>
      <c r="HW71" s="332"/>
      <c r="HX71" s="332"/>
      <c r="HY71" s="332"/>
      <c r="HZ71" s="332"/>
      <c r="IA71" s="332"/>
      <c r="IB71" s="332"/>
      <c r="IC71" s="332"/>
      <c r="ID71" s="332"/>
      <c r="IE71" s="332"/>
      <c r="IF71" s="332"/>
      <c r="IG71" s="332"/>
      <c r="IH71" s="332"/>
      <c r="II71" s="332"/>
    </row>
    <row r="72" s="301" customFormat="1" ht="24" customHeight="1" spans="1:243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  <c r="BR72" s="332"/>
      <c r="BS72" s="332"/>
      <c r="BT72" s="332"/>
      <c r="BU72" s="332"/>
      <c r="BV72" s="332"/>
      <c r="BW72" s="332"/>
      <c r="BX72" s="332"/>
      <c r="BY72" s="332"/>
      <c r="BZ72" s="332"/>
      <c r="CA72" s="332"/>
      <c r="CB72" s="332"/>
      <c r="CC72" s="332"/>
      <c r="CD72" s="332"/>
      <c r="CE72" s="332"/>
      <c r="CF72" s="332"/>
      <c r="CG72" s="332"/>
      <c r="CH72" s="332"/>
      <c r="CI72" s="332"/>
      <c r="CJ72" s="332"/>
      <c r="CK72" s="332"/>
      <c r="CL72" s="332"/>
      <c r="CM72" s="332"/>
      <c r="CN72" s="332"/>
      <c r="CO72" s="332"/>
      <c r="CP72" s="332"/>
      <c r="CQ72" s="332"/>
      <c r="CR72" s="332"/>
      <c r="CS72" s="332"/>
      <c r="CT72" s="332"/>
      <c r="CU72" s="332"/>
      <c r="CV72" s="332"/>
      <c r="CW72" s="332"/>
      <c r="CX72" s="332"/>
      <c r="CY72" s="332"/>
      <c r="CZ72" s="332"/>
      <c r="DA72" s="332"/>
      <c r="DB72" s="332"/>
      <c r="DC72" s="332"/>
      <c r="DD72" s="332"/>
      <c r="DE72" s="332"/>
      <c r="DF72" s="332"/>
      <c r="DG72" s="332"/>
      <c r="DH72" s="332"/>
      <c r="DI72" s="332"/>
      <c r="DJ72" s="332"/>
      <c r="DK72" s="332"/>
      <c r="DL72" s="332"/>
      <c r="DM72" s="332"/>
      <c r="DN72" s="332"/>
      <c r="DO72" s="332"/>
      <c r="DP72" s="332"/>
      <c r="DQ72" s="332"/>
      <c r="DR72" s="332"/>
      <c r="DS72" s="332"/>
      <c r="DT72" s="332"/>
      <c r="DU72" s="332"/>
      <c r="DV72" s="332"/>
      <c r="DW72" s="332"/>
      <c r="DX72" s="332"/>
      <c r="DY72" s="332"/>
      <c r="DZ72" s="332"/>
      <c r="EA72" s="332"/>
      <c r="EB72" s="332"/>
      <c r="EC72" s="332"/>
      <c r="ED72" s="332"/>
      <c r="EE72" s="332"/>
      <c r="EF72" s="332"/>
      <c r="EG72" s="332"/>
      <c r="EH72" s="332"/>
      <c r="EI72" s="332"/>
      <c r="EJ72" s="332"/>
      <c r="EK72" s="332"/>
      <c r="EL72" s="332"/>
      <c r="EM72" s="332"/>
      <c r="EN72" s="332"/>
      <c r="EO72" s="332"/>
      <c r="EP72" s="332"/>
      <c r="EQ72" s="332"/>
      <c r="ER72" s="332"/>
      <c r="ES72" s="332"/>
      <c r="ET72" s="332"/>
      <c r="EU72" s="332"/>
      <c r="EV72" s="332"/>
      <c r="EW72" s="332"/>
      <c r="EX72" s="332"/>
      <c r="EY72" s="332"/>
      <c r="EZ72" s="332"/>
      <c r="FA72" s="332"/>
      <c r="FB72" s="332"/>
      <c r="FC72" s="332"/>
      <c r="FD72" s="332"/>
      <c r="FE72" s="332"/>
      <c r="FF72" s="332"/>
      <c r="FG72" s="332"/>
      <c r="FH72" s="332"/>
      <c r="FI72" s="332"/>
      <c r="FJ72" s="332"/>
      <c r="FK72" s="332"/>
      <c r="FL72" s="332"/>
      <c r="FM72" s="332"/>
      <c r="FN72" s="332"/>
      <c r="FO72" s="332"/>
      <c r="FP72" s="332"/>
      <c r="FQ72" s="332"/>
      <c r="FR72" s="332"/>
      <c r="FS72" s="332"/>
      <c r="FT72" s="332"/>
      <c r="FU72" s="332"/>
      <c r="FV72" s="332"/>
      <c r="FW72" s="332"/>
      <c r="FX72" s="332"/>
      <c r="FY72" s="332"/>
      <c r="FZ72" s="332"/>
      <c r="GA72" s="332"/>
      <c r="GB72" s="332"/>
      <c r="GC72" s="332"/>
      <c r="GD72" s="332"/>
      <c r="GE72" s="332"/>
      <c r="GF72" s="332"/>
      <c r="GG72" s="332"/>
      <c r="GH72" s="332"/>
      <c r="GI72" s="332"/>
      <c r="GJ72" s="332"/>
      <c r="GK72" s="332"/>
      <c r="GL72" s="332"/>
      <c r="GM72" s="332"/>
      <c r="GN72" s="332"/>
      <c r="GO72" s="332"/>
      <c r="GP72" s="332"/>
      <c r="GQ72" s="332"/>
      <c r="GR72" s="332"/>
      <c r="GS72" s="332"/>
      <c r="GT72" s="332"/>
      <c r="GU72" s="332"/>
      <c r="GV72" s="332"/>
      <c r="GW72" s="332"/>
      <c r="GX72" s="332"/>
      <c r="GY72" s="332"/>
      <c r="GZ72" s="332"/>
      <c r="HA72" s="332"/>
      <c r="HB72" s="332"/>
      <c r="HC72" s="332"/>
      <c r="HD72" s="332"/>
      <c r="HE72" s="332"/>
      <c r="HF72" s="332"/>
      <c r="HG72" s="332"/>
      <c r="HH72" s="332"/>
      <c r="HI72" s="332"/>
      <c r="HJ72" s="332"/>
      <c r="HK72" s="332"/>
      <c r="HL72" s="332"/>
      <c r="HM72" s="332"/>
      <c r="HN72" s="332"/>
      <c r="HO72" s="332"/>
      <c r="HP72" s="332"/>
      <c r="HQ72" s="332"/>
      <c r="HR72" s="332"/>
      <c r="HS72" s="332"/>
      <c r="HT72" s="332"/>
      <c r="HU72" s="332"/>
      <c r="HV72" s="332"/>
      <c r="HW72" s="332"/>
      <c r="HX72" s="332"/>
      <c r="HY72" s="332"/>
      <c r="HZ72" s="332"/>
      <c r="IA72" s="332"/>
      <c r="IB72" s="332"/>
      <c r="IC72" s="332"/>
      <c r="ID72" s="332"/>
      <c r="IE72" s="332"/>
      <c r="IF72" s="332"/>
      <c r="IG72" s="332"/>
      <c r="IH72" s="332"/>
      <c r="II72" s="332"/>
    </row>
    <row r="73" s="301" customFormat="1" ht="24" customHeight="1" spans="1:243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332"/>
      <c r="BD73" s="332"/>
      <c r="BE73" s="332"/>
      <c r="BF73" s="332"/>
      <c r="BG73" s="332"/>
      <c r="BH73" s="332"/>
      <c r="BI73" s="332"/>
      <c r="BJ73" s="332"/>
      <c r="BK73" s="332"/>
      <c r="BL73" s="332"/>
      <c r="BM73" s="332"/>
      <c r="BN73" s="332"/>
      <c r="BO73" s="332"/>
      <c r="BP73" s="332"/>
      <c r="BQ73" s="332"/>
      <c r="BR73" s="332"/>
      <c r="BS73" s="332"/>
      <c r="BT73" s="332"/>
      <c r="BU73" s="332"/>
      <c r="BV73" s="332"/>
      <c r="BW73" s="332"/>
      <c r="BX73" s="332"/>
      <c r="BY73" s="332"/>
      <c r="BZ73" s="332"/>
      <c r="CA73" s="332"/>
      <c r="CB73" s="332"/>
      <c r="CC73" s="332"/>
      <c r="CD73" s="332"/>
      <c r="CE73" s="332"/>
      <c r="CF73" s="332"/>
      <c r="CG73" s="332"/>
      <c r="CH73" s="332"/>
      <c r="CI73" s="332"/>
      <c r="CJ73" s="332"/>
      <c r="CK73" s="332"/>
      <c r="CL73" s="332"/>
      <c r="CM73" s="332"/>
      <c r="CN73" s="332"/>
      <c r="CO73" s="332"/>
      <c r="CP73" s="332"/>
      <c r="CQ73" s="332"/>
      <c r="CR73" s="332"/>
      <c r="CS73" s="332"/>
      <c r="CT73" s="332"/>
      <c r="CU73" s="332"/>
      <c r="CV73" s="332"/>
      <c r="CW73" s="332"/>
      <c r="CX73" s="332"/>
      <c r="CY73" s="332"/>
      <c r="CZ73" s="332"/>
      <c r="DA73" s="332"/>
      <c r="DB73" s="332"/>
      <c r="DC73" s="332"/>
      <c r="DD73" s="332"/>
      <c r="DE73" s="332"/>
      <c r="DF73" s="332"/>
      <c r="DG73" s="332"/>
      <c r="DH73" s="332"/>
      <c r="DI73" s="332"/>
      <c r="DJ73" s="332"/>
      <c r="DK73" s="332"/>
      <c r="DL73" s="332"/>
      <c r="DM73" s="332"/>
      <c r="DN73" s="332"/>
      <c r="DO73" s="332"/>
      <c r="DP73" s="332"/>
      <c r="DQ73" s="332"/>
      <c r="DR73" s="332"/>
      <c r="DS73" s="332"/>
      <c r="DT73" s="332"/>
      <c r="DU73" s="332"/>
      <c r="DV73" s="332"/>
      <c r="DW73" s="332"/>
      <c r="DX73" s="332"/>
      <c r="DY73" s="332"/>
      <c r="DZ73" s="332"/>
      <c r="EA73" s="332"/>
      <c r="EB73" s="332"/>
      <c r="EC73" s="332"/>
      <c r="ED73" s="332"/>
      <c r="EE73" s="332"/>
      <c r="EF73" s="332"/>
      <c r="EG73" s="332"/>
      <c r="EH73" s="332"/>
      <c r="EI73" s="332"/>
      <c r="EJ73" s="332"/>
      <c r="EK73" s="332"/>
      <c r="EL73" s="332"/>
      <c r="EM73" s="332"/>
      <c r="EN73" s="332"/>
      <c r="EO73" s="332"/>
      <c r="EP73" s="332"/>
      <c r="EQ73" s="332"/>
      <c r="ER73" s="332"/>
      <c r="ES73" s="332"/>
      <c r="ET73" s="332"/>
      <c r="EU73" s="332"/>
      <c r="EV73" s="332"/>
      <c r="EW73" s="332"/>
      <c r="EX73" s="332"/>
      <c r="EY73" s="332"/>
      <c r="EZ73" s="332"/>
      <c r="FA73" s="332"/>
      <c r="FB73" s="332"/>
      <c r="FC73" s="332"/>
      <c r="FD73" s="332"/>
      <c r="FE73" s="332"/>
      <c r="FF73" s="332"/>
      <c r="FG73" s="332"/>
      <c r="FH73" s="332"/>
      <c r="FI73" s="332"/>
      <c r="FJ73" s="332"/>
      <c r="FK73" s="332"/>
      <c r="FL73" s="332"/>
      <c r="FM73" s="332"/>
      <c r="FN73" s="332"/>
      <c r="FO73" s="332"/>
      <c r="FP73" s="332"/>
      <c r="FQ73" s="332"/>
      <c r="FR73" s="332"/>
      <c r="FS73" s="332"/>
      <c r="FT73" s="332"/>
      <c r="FU73" s="332"/>
      <c r="FV73" s="332"/>
      <c r="FW73" s="332"/>
      <c r="FX73" s="332"/>
      <c r="FY73" s="332"/>
      <c r="FZ73" s="332"/>
      <c r="GA73" s="332"/>
      <c r="GB73" s="332"/>
      <c r="GC73" s="332"/>
      <c r="GD73" s="332"/>
      <c r="GE73" s="332"/>
      <c r="GF73" s="332"/>
      <c r="GG73" s="332"/>
      <c r="GH73" s="332"/>
      <c r="GI73" s="332"/>
      <c r="GJ73" s="332"/>
      <c r="GK73" s="332"/>
      <c r="GL73" s="332"/>
      <c r="GM73" s="332"/>
      <c r="GN73" s="332"/>
      <c r="GO73" s="332"/>
      <c r="GP73" s="332"/>
      <c r="GQ73" s="332"/>
      <c r="GR73" s="332"/>
      <c r="GS73" s="332"/>
      <c r="GT73" s="332"/>
      <c r="GU73" s="332"/>
      <c r="GV73" s="332"/>
      <c r="GW73" s="332"/>
      <c r="GX73" s="332"/>
      <c r="GY73" s="332"/>
      <c r="GZ73" s="332"/>
      <c r="HA73" s="332"/>
      <c r="HB73" s="332"/>
      <c r="HC73" s="332"/>
      <c r="HD73" s="332"/>
      <c r="HE73" s="332"/>
      <c r="HF73" s="332"/>
      <c r="HG73" s="332"/>
      <c r="HH73" s="332"/>
      <c r="HI73" s="332"/>
      <c r="HJ73" s="332"/>
      <c r="HK73" s="332"/>
      <c r="HL73" s="332"/>
      <c r="HM73" s="332"/>
      <c r="HN73" s="332"/>
      <c r="HO73" s="332"/>
      <c r="HP73" s="332"/>
      <c r="HQ73" s="332"/>
      <c r="HR73" s="332"/>
      <c r="HS73" s="332"/>
      <c r="HT73" s="332"/>
      <c r="HU73" s="332"/>
      <c r="HV73" s="332"/>
      <c r="HW73" s="332"/>
      <c r="HX73" s="332"/>
      <c r="HY73" s="332"/>
      <c r="HZ73" s="332"/>
      <c r="IA73" s="332"/>
      <c r="IB73" s="332"/>
      <c r="IC73" s="332"/>
      <c r="ID73" s="332"/>
      <c r="IE73" s="332"/>
      <c r="IF73" s="332"/>
      <c r="IG73" s="332"/>
      <c r="IH73" s="332"/>
      <c r="II73" s="332"/>
    </row>
    <row r="74" s="301" customFormat="1" ht="24" customHeight="1" spans="1:243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332"/>
      <c r="BD74" s="332"/>
      <c r="BE74" s="332"/>
      <c r="BF74" s="332"/>
      <c r="BG74" s="332"/>
      <c r="BH74" s="332"/>
      <c r="BI74" s="332"/>
      <c r="BJ74" s="332"/>
      <c r="BK74" s="332"/>
      <c r="BL74" s="332"/>
      <c r="BM74" s="332"/>
      <c r="BN74" s="332"/>
      <c r="BO74" s="332"/>
      <c r="BP74" s="332"/>
      <c r="BQ74" s="332"/>
      <c r="BR74" s="332"/>
      <c r="BS74" s="332"/>
      <c r="BT74" s="332"/>
      <c r="BU74" s="332"/>
      <c r="BV74" s="332"/>
      <c r="BW74" s="332"/>
      <c r="BX74" s="332"/>
      <c r="BY74" s="332"/>
      <c r="BZ74" s="332"/>
      <c r="CA74" s="332"/>
      <c r="CB74" s="332"/>
      <c r="CC74" s="332"/>
      <c r="CD74" s="332"/>
      <c r="CE74" s="332"/>
      <c r="CF74" s="332"/>
      <c r="CG74" s="332"/>
      <c r="CH74" s="332"/>
      <c r="CI74" s="332"/>
      <c r="CJ74" s="332"/>
      <c r="CK74" s="332"/>
      <c r="CL74" s="332"/>
      <c r="CM74" s="332"/>
      <c r="CN74" s="332"/>
      <c r="CO74" s="332"/>
      <c r="CP74" s="332"/>
      <c r="CQ74" s="332"/>
      <c r="CR74" s="332"/>
      <c r="CS74" s="332"/>
      <c r="CT74" s="332"/>
      <c r="CU74" s="332"/>
      <c r="CV74" s="332"/>
      <c r="CW74" s="332"/>
      <c r="CX74" s="332"/>
      <c r="CY74" s="332"/>
      <c r="CZ74" s="332"/>
      <c r="DA74" s="332"/>
      <c r="DB74" s="332"/>
      <c r="DC74" s="332"/>
      <c r="DD74" s="332"/>
      <c r="DE74" s="332"/>
      <c r="DF74" s="332"/>
      <c r="DG74" s="332"/>
      <c r="DH74" s="332"/>
      <c r="DI74" s="332"/>
      <c r="DJ74" s="332"/>
      <c r="DK74" s="332"/>
      <c r="DL74" s="332"/>
      <c r="DM74" s="332"/>
      <c r="DN74" s="332"/>
      <c r="DO74" s="332"/>
      <c r="DP74" s="332"/>
      <c r="DQ74" s="332"/>
      <c r="DR74" s="332"/>
      <c r="DS74" s="332"/>
      <c r="DT74" s="332"/>
      <c r="DU74" s="332"/>
      <c r="DV74" s="332"/>
      <c r="DW74" s="332"/>
      <c r="DX74" s="332"/>
      <c r="DY74" s="332"/>
      <c r="DZ74" s="332"/>
      <c r="EA74" s="332"/>
      <c r="EB74" s="332"/>
      <c r="EC74" s="332"/>
      <c r="ED74" s="332"/>
      <c r="EE74" s="332"/>
      <c r="EF74" s="332"/>
      <c r="EG74" s="332"/>
      <c r="EH74" s="332"/>
      <c r="EI74" s="332"/>
      <c r="EJ74" s="332"/>
      <c r="EK74" s="332"/>
      <c r="EL74" s="332"/>
      <c r="EM74" s="332"/>
      <c r="EN74" s="332"/>
      <c r="EO74" s="332"/>
      <c r="EP74" s="332"/>
      <c r="EQ74" s="332"/>
      <c r="ER74" s="332"/>
      <c r="ES74" s="332"/>
      <c r="ET74" s="332"/>
      <c r="EU74" s="332"/>
      <c r="EV74" s="332"/>
      <c r="EW74" s="332"/>
      <c r="EX74" s="332"/>
      <c r="EY74" s="332"/>
      <c r="EZ74" s="332"/>
      <c r="FA74" s="332"/>
      <c r="FB74" s="332"/>
      <c r="FC74" s="332"/>
      <c r="FD74" s="332"/>
      <c r="FE74" s="332"/>
      <c r="FF74" s="332"/>
      <c r="FG74" s="332"/>
      <c r="FH74" s="332"/>
      <c r="FI74" s="332"/>
      <c r="FJ74" s="332"/>
      <c r="FK74" s="332"/>
      <c r="FL74" s="332"/>
      <c r="FM74" s="332"/>
      <c r="FN74" s="332"/>
      <c r="FO74" s="332"/>
      <c r="FP74" s="332"/>
      <c r="FQ74" s="332"/>
      <c r="FR74" s="332"/>
      <c r="FS74" s="332"/>
      <c r="FT74" s="332"/>
      <c r="FU74" s="332"/>
      <c r="FV74" s="332"/>
      <c r="FW74" s="332"/>
      <c r="FX74" s="332"/>
      <c r="FY74" s="332"/>
      <c r="FZ74" s="332"/>
      <c r="GA74" s="332"/>
      <c r="GB74" s="332"/>
      <c r="GC74" s="332"/>
      <c r="GD74" s="332"/>
      <c r="GE74" s="332"/>
      <c r="GF74" s="332"/>
      <c r="GG74" s="332"/>
      <c r="GH74" s="332"/>
      <c r="GI74" s="332"/>
      <c r="GJ74" s="332"/>
      <c r="GK74" s="332"/>
      <c r="GL74" s="332"/>
      <c r="GM74" s="332"/>
      <c r="GN74" s="332"/>
      <c r="GO74" s="332"/>
      <c r="GP74" s="332"/>
      <c r="GQ74" s="332"/>
      <c r="GR74" s="332"/>
      <c r="GS74" s="332"/>
      <c r="GT74" s="332"/>
      <c r="GU74" s="332"/>
      <c r="GV74" s="332"/>
      <c r="GW74" s="332"/>
      <c r="GX74" s="332"/>
      <c r="GY74" s="332"/>
      <c r="GZ74" s="332"/>
      <c r="HA74" s="332"/>
      <c r="HB74" s="332"/>
      <c r="HC74" s="332"/>
      <c r="HD74" s="332"/>
      <c r="HE74" s="332"/>
      <c r="HF74" s="332"/>
      <c r="HG74" s="332"/>
      <c r="HH74" s="332"/>
      <c r="HI74" s="332"/>
      <c r="HJ74" s="332"/>
      <c r="HK74" s="332"/>
      <c r="HL74" s="332"/>
      <c r="HM74" s="332"/>
      <c r="HN74" s="332"/>
      <c r="HO74" s="332"/>
      <c r="HP74" s="332"/>
      <c r="HQ74" s="332"/>
      <c r="HR74" s="332"/>
      <c r="HS74" s="332"/>
      <c r="HT74" s="332"/>
      <c r="HU74" s="332"/>
      <c r="HV74" s="332"/>
      <c r="HW74" s="332"/>
      <c r="HX74" s="332"/>
      <c r="HY74" s="332"/>
      <c r="HZ74" s="332"/>
      <c r="IA74" s="332"/>
      <c r="IB74" s="332"/>
      <c r="IC74" s="332"/>
      <c r="ID74" s="332"/>
      <c r="IE74" s="332"/>
      <c r="IF74" s="332"/>
      <c r="IG74" s="332"/>
      <c r="IH74" s="332"/>
      <c r="II74" s="332"/>
    </row>
    <row r="75" s="301" customFormat="1" ht="24" customHeight="1" spans="1:243">
      <c r="A75" s="332"/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2"/>
      <c r="BK75" s="332"/>
      <c r="BL75" s="332"/>
      <c r="BM75" s="332"/>
      <c r="BN75" s="332"/>
      <c r="BO75" s="332"/>
      <c r="BP75" s="332"/>
      <c r="BQ75" s="332"/>
      <c r="BR75" s="332"/>
      <c r="BS75" s="332"/>
      <c r="BT75" s="332"/>
      <c r="BU75" s="332"/>
      <c r="BV75" s="332"/>
      <c r="BW75" s="332"/>
      <c r="BX75" s="332"/>
      <c r="BY75" s="332"/>
      <c r="BZ75" s="332"/>
      <c r="CA75" s="332"/>
      <c r="CB75" s="332"/>
      <c r="CC75" s="332"/>
      <c r="CD75" s="332"/>
      <c r="CE75" s="332"/>
      <c r="CF75" s="332"/>
      <c r="CG75" s="332"/>
      <c r="CH75" s="332"/>
      <c r="CI75" s="332"/>
      <c r="CJ75" s="332"/>
      <c r="CK75" s="332"/>
      <c r="CL75" s="332"/>
      <c r="CM75" s="332"/>
      <c r="CN75" s="332"/>
      <c r="CO75" s="332"/>
      <c r="CP75" s="332"/>
      <c r="CQ75" s="332"/>
      <c r="CR75" s="332"/>
      <c r="CS75" s="332"/>
      <c r="CT75" s="332"/>
      <c r="CU75" s="332"/>
      <c r="CV75" s="332"/>
      <c r="CW75" s="332"/>
      <c r="CX75" s="332"/>
      <c r="CY75" s="332"/>
      <c r="CZ75" s="332"/>
      <c r="DA75" s="332"/>
      <c r="DB75" s="332"/>
      <c r="DC75" s="332"/>
      <c r="DD75" s="332"/>
      <c r="DE75" s="332"/>
      <c r="DF75" s="332"/>
      <c r="DG75" s="332"/>
      <c r="DH75" s="332"/>
      <c r="DI75" s="332"/>
      <c r="DJ75" s="332"/>
      <c r="DK75" s="332"/>
      <c r="DL75" s="332"/>
      <c r="DM75" s="332"/>
      <c r="DN75" s="332"/>
      <c r="DO75" s="332"/>
      <c r="DP75" s="332"/>
      <c r="DQ75" s="332"/>
      <c r="DR75" s="332"/>
      <c r="DS75" s="332"/>
      <c r="DT75" s="332"/>
      <c r="DU75" s="332"/>
      <c r="DV75" s="332"/>
      <c r="DW75" s="332"/>
      <c r="DX75" s="332"/>
      <c r="DY75" s="332"/>
      <c r="DZ75" s="332"/>
      <c r="EA75" s="332"/>
      <c r="EB75" s="332"/>
      <c r="EC75" s="332"/>
      <c r="ED75" s="332"/>
      <c r="EE75" s="332"/>
      <c r="EF75" s="332"/>
      <c r="EG75" s="332"/>
      <c r="EH75" s="332"/>
      <c r="EI75" s="332"/>
      <c r="EJ75" s="332"/>
      <c r="EK75" s="332"/>
      <c r="EL75" s="332"/>
      <c r="EM75" s="332"/>
      <c r="EN75" s="332"/>
      <c r="EO75" s="332"/>
      <c r="EP75" s="332"/>
      <c r="EQ75" s="332"/>
      <c r="ER75" s="332"/>
      <c r="ES75" s="332"/>
      <c r="ET75" s="332"/>
      <c r="EU75" s="332"/>
      <c r="EV75" s="332"/>
      <c r="EW75" s="332"/>
      <c r="EX75" s="332"/>
      <c r="EY75" s="332"/>
      <c r="EZ75" s="332"/>
      <c r="FA75" s="332"/>
      <c r="FB75" s="332"/>
      <c r="FC75" s="332"/>
      <c r="FD75" s="332"/>
      <c r="FE75" s="332"/>
      <c r="FF75" s="332"/>
      <c r="FG75" s="332"/>
      <c r="FH75" s="332"/>
      <c r="FI75" s="332"/>
      <c r="FJ75" s="332"/>
      <c r="FK75" s="332"/>
      <c r="FL75" s="332"/>
      <c r="FM75" s="332"/>
      <c r="FN75" s="332"/>
      <c r="FO75" s="332"/>
      <c r="FP75" s="332"/>
      <c r="FQ75" s="332"/>
      <c r="FR75" s="332"/>
      <c r="FS75" s="332"/>
      <c r="FT75" s="332"/>
      <c r="FU75" s="332"/>
      <c r="FV75" s="332"/>
      <c r="FW75" s="332"/>
      <c r="FX75" s="332"/>
      <c r="FY75" s="332"/>
      <c r="FZ75" s="332"/>
      <c r="GA75" s="332"/>
      <c r="GB75" s="332"/>
      <c r="GC75" s="332"/>
      <c r="GD75" s="332"/>
      <c r="GE75" s="332"/>
      <c r="GF75" s="332"/>
      <c r="GG75" s="332"/>
      <c r="GH75" s="332"/>
      <c r="GI75" s="332"/>
      <c r="GJ75" s="332"/>
      <c r="GK75" s="332"/>
      <c r="GL75" s="332"/>
      <c r="GM75" s="332"/>
      <c r="GN75" s="332"/>
      <c r="GO75" s="332"/>
      <c r="GP75" s="332"/>
      <c r="GQ75" s="332"/>
      <c r="GR75" s="332"/>
      <c r="GS75" s="332"/>
      <c r="GT75" s="332"/>
      <c r="GU75" s="332"/>
      <c r="GV75" s="332"/>
      <c r="GW75" s="332"/>
      <c r="GX75" s="332"/>
      <c r="GY75" s="332"/>
      <c r="GZ75" s="332"/>
      <c r="HA75" s="332"/>
      <c r="HB75" s="332"/>
      <c r="HC75" s="332"/>
      <c r="HD75" s="332"/>
      <c r="HE75" s="332"/>
      <c r="HF75" s="332"/>
      <c r="HG75" s="332"/>
      <c r="HH75" s="332"/>
      <c r="HI75" s="332"/>
      <c r="HJ75" s="332"/>
      <c r="HK75" s="332"/>
      <c r="HL75" s="332"/>
      <c r="HM75" s="332"/>
      <c r="HN75" s="332"/>
      <c r="HO75" s="332"/>
      <c r="HP75" s="332"/>
      <c r="HQ75" s="332"/>
      <c r="HR75" s="332"/>
      <c r="HS75" s="332"/>
      <c r="HT75" s="332"/>
      <c r="HU75" s="332"/>
      <c r="HV75" s="332"/>
      <c r="HW75" s="332"/>
      <c r="HX75" s="332"/>
      <c r="HY75" s="332"/>
      <c r="HZ75" s="332"/>
      <c r="IA75" s="332"/>
      <c r="IB75" s="332"/>
      <c r="IC75" s="332"/>
      <c r="ID75" s="332"/>
      <c r="IE75" s="332"/>
      <c r="IF75" s="332"/>
      <c r="IG75" s="332"/>
      <c r="IH75" s="332"/>
      <c r="II75" s="332"/>
    </row>
    <row r="76" s="301" customFormat="1" ht="24" customHeight="1" spans="1:243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2"/>
      <c r="AZ76" s="332"/>
      <c r="BA76" s="332"/>
      <c r="BB76" s="332"/>
      <c r="BC76" s="332"/>
      <c r="BD76" s="332"/>
      <c r="BE76" s="332"/>
      <c r="BF76" s="332"/>
      <c r="BG76" s="332"/>
      <c r="BH76" s="332"/>
      <c r="BI76" s="332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2"/>
      <c r="BV76" s="332"/>
      <c r="BW76" s="332"/>
      <c r="BX76" s="332"/>
      <c r="BY76" s="332"/>
      <c r="BZ76" s="332"/>
      <c r="CA76" s="332"/>
      <c r="CB76" s="332"/>
      <c r="CC76" s="332"/>
      <c r="CD76" s="332"/>
      <c r="CE76" s="332"/>
      <c r="CF76" s="332"/>
      <c r="CG76" s="332"/>
      <c r="CH76" s="332"/>
      <c r="CI76" s="332"/>
      <c r="CJ76" s="332"/>
      <c r="CK76" s="332"/>
      <c r="CL76" s="332"/>
      <c r="CM76" s="332"/>
      <c r="CN76" s="332"/>
      <c r="CO76" s="332"/>
      <c r="CP76" s="332"/>
      <c r="CQ76" s="332"/>
      <c r="CR76" s="332"/>
      <c r="CS76" s="332"/>
      <c r="CT76" s="332"/>
      <c r="CU76" s="332"/>
      <c r="CV76" s="332"/>
      <c r="CW76" s="332"/>
      <c r="CX76" s="332"/>
      <c r="CY76" s="332"/>
      <c r="CZ76" s="332"/>
      <c r="DA76" s="332"/>
      <c r="DB76" s="332"/>
      <c r="DC76" s="332"/>
      <c r="DD76" s="332"/>
      <c r="DE76" s="332"/>
      <c r="DF76" s="332"/>
      <c r="DG76" s="332"/>
      <c r="DH76" s="332"/>
      <c r="DI76" s="332"/>
      <c r="DJ76" s="332"/>
      <c r="DK76" s="332"/>
      <c r="DL76" s="332"/>
      <c r="DM76" s="332"/>
      <c r="DN76" s="332"/>
      <c r="DO76" s="332"/>
      <c r="DP76" s="332"/>
      <c r="DQ76" s="332"/>
      <c r="DR76" s="332"/>
      <c r="DS76" s="332"/>
      <c r="DT76" s="332"/>
      <c r="DU76" s="332"/>
      <c r="DV76" s="332"/>
      <c r="DW76" s="332"/>
      <c r="DX76" s="332"/>
      <c r="DY76" s="332"/>
      <c r="DZ76" s="332"/>
      <c r="EA76" s="332"/>
      <c r="EB76" s="332"/>
      <c r="EC76" s="332"/>
      <c r="ED76" s="332"/>
      <c r="EE76" s="332"/>
      <c r="EF76" s="332"/>
      <c r="EG76" s="332"/>
      <c r="EH76" s="332"/>
      <c r="EI76" s="332"/>
      <c r="EJ76" s="332"/>
      <c r="EK76" s="332"/>
      <c r="EL76" s="332"/>
      <c r="EM76" s="332"/>
      <c r="EN76" s="332"/>
      <c r="EO76" s="332"/>
      <c r="EP76" s="332"/>
      <c r="EQ76" s="332"/>
      <c r="ER76" s="332"/>
      <c r="ES76" s="332"/>
      <c r="ET76" s="332"/>
      <c r="EU76" s="332"/>
      <c r="EV76" s="332"/>
      <c r="EW76" s="332"/>
      <c r="EX76" s="332"/>
      <c r="EY76" s="332"/>
      <c r="EZ76" s="332"/>
      <c r="FA76" s="332"/>
      <c r="FB76" s="332"/>
      <c r="FC76" s="332"/>
      <c r="FD76" s="332"/>
      <c r="FE76" s="332"/>
      <c r="FF76" s="332"/>
      <c r="FG76" s="332"/>
      <c r="FH76" s="332"/>
      <c r="FI76" s="332"/>
      <c r="FJ76" s="332"/>
      <c r="FK76" s="332"/>
      <c r="FL76" s="332"/>
      <c r="FM76" s="332"/>
      <c r="FN76" s="332"/>
      <c r="FO76" s="332"/>
      <c r="FP76" s="332"/>
      <c r="FQ76" s="332"/>
      <c r="FR76" s="332"/>
      <c r="FS76" s="332"/>
      <c r="FT76" s="332"/>
      <c r="FU76" s="332"/>
      <c r="FV76" s="332"/>
      <c r="FW76" s="332"/>
      <c r="FX76" s="332"/>
      <c r="FY76" s="332"/>
      <c r="FZ76" s="332"/>
      <c r="GA76" s="332"/>
      <c r="GB76" s="332"/>
      <c r="GC76" s="332"/>
      <c r="GD76" s="332"/>
      <c r="GE76" s="332"/>
      <c r="GF76" s="332"/>
      <c r="GG76" s="332"/>
      <c r="GH76" s="332"/>
      <c r="GI76" s="332"/>
      <c r="GJ76" s="332"/>
      <c r="GK76" s="332"/>
      <c r="GL76" s="332"/>
      <c r="GM76" s="332"/>
      <c r="GN76" s="332"/>
      <c r="GO76" s="332"/>
      <c r="GP76" s="332"/>
      <c r="GQ76" s="332"/>
      <c r="GR76" s="332"/>
      <c r="GS76" s="332"/>
      <c r="GT76" s="332"/>
      <c r="GU76" s="332"/>
      <c r="GV76" s="332"/>
      <c r="GW76" s="332"/>
      <c r="GX76" s="332"/>
      <c r="GY76" s="332"/>
      <c r="GZ76" s="332"/>
      <c r="HA76" s="332"/>
      <c r="HB76" s="332"/>
      <c r="HC76" s="332"/>
      <c r="HD76" s="332"/>
      <c r="HE76" s="332"/>
      <c r="HF76" s="332"/>
      <c r="HG76" s="332"/>
      <c r="HH76" s="332"/>
      <c r="HI76" s="332"/>
      <c r="HJ76" s="332"/>
      <c r="HK76" s="332"/>
      <c r="HL76" s="332"/>
      <c r="HM76" s="332"/>
      <c r="HN76" s="332"/>
      <c r="HO76" s="332"/>
      <c r="HP76" s="332"/>
      <c r="HQ76" s="332"/>
      <c r="HR76" s="332"/>
      <c r="HS76" s="332"/>
      <c r="HT76" s="332"/>
      <c r="HU76" s="332"/>
      <c r="HV76" s="332"/>
      <c r="HW76" s="332"/>
      <c r="HX76" s="332"/>
      <c r="HY76" s="332"/>
      <c r="HZ76" s="332"/>
      <c r="IA76" s="332"/>
      <c r="IB76" s="332"/>
      <c r="IC76" s="332"/>
      <c r="ID76" s="332"/>
      <c r="IE76" s="332"/>
      <c r="IF76" s="332"/>
      <c r="IG76" s="332"/>
      <c r="IH76" s="332"/>
      <c r="II76" s="332"/>
    </row>
    <row r="77" s="301" customFormat="1" ht="24" customHeight="1" spans="1:243">
      <c r="A77" s="332"/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332"/>
      <c r="BW77" s="332"/>
      <c r="BX77" s="332"/>
      <c r="BY77" s="332"/>
      <c r="BZ77" s="332"/>
      <c r="CA77" s="332"/>
      <c r="CB77" s="332"/>
      <c r="CC77" s="332"/>
      <c r="CD77" s="332"/>
      <c r="CE77" s="332"/>
      <c r="CF77" s="332"/>
      <c r="CG77" s="332"/>
      <c r="CH77" s="332"/>
      <c r="CI77" s="332"/>
      <c r="CJ77" s="332"/>
      <c r="CK77" s="332"/>
      <c r="CL77" s="332"/>
      <c r="CM77" s="332"/>
      <c r="CN77" s="332"/>
      <c r="CO77" s="332"/>
      <c r="CP77" s="332"/>
      <c r="CQ77" s="332"/>
      <c r="CR77" s="332"/>
      <c r="CS77" s="332"/>
      <c r="CT77" s="332"/>
      <c r="CU77" s="332"/>
      <c r="CV77" s="332"/>
      <c r="CW77" s="332"/>
      <c r="CX77" s="332"/>
      <c r="CY77" s="332"/>
      <c r="CZ77" s="332"/>
      <c r="DA77" s="332"/>
      <c r="DB77" s="332"/>
      <c r="DC77" s="332"/>
      <c r="DD77" s="332"/>
      <c r="DE77" s="332"/>
      <c r="DF77" s="332"/>
      <c r="DG77" s="332"/>
      <c r="DH77" s="332"/>
      <c r="DI77" s="332"/>
      <c r="DJ77" s="332"/>
      <c r="DK77" s="332"/>
      <c r="DL77" s="332"/>
      <c r="DM77" s="332"/>
      <c r="DN77" s="332"/>
      <c r="DO77" s="332"/>
      <c r="DP77" s="332"/>
      <c r="DQ77" s="332"/>
      <c r="DR77" s="332"/>
      <c r="DS77" s="332"/>
      <c r="DT77" s="332"/>
      <c r="DU77" s="332"/>
      <c r="DV77" s="332"/>
      <c r="DW77" s="332"/>
      <c r="DX77" s="332"/>
      <c r="DY77" s="332"/>
      <c r="DZ77" s="332"/>
      <c r="EA77" s="332"/>
      <c r="EB77" s="332"/>
      <c r="EC77" s="332"/>
      <c r="ED77" s="332"/>
      <c r="EE77" s="332"/>
      <c r="EF77" s="332"/>
      <c r="EG77" s="332"/>
      <c r="EH77" s="332"/>
      <c r="EI77" s="332"/>
      <c r="EJ77" s="332"/>
      <c r="EK77" s="332"/>
      <c r="EL77" s="332"/>
      <c r="EM77" s="332"/>
      <c r="EN77" s="332"/>
      <c r="EO77" s="332"/>
      <c r="EP77" s="332"/>
      <c r="EQ77" s="332"/>
      <c r="ER77" s="332"/>
      <c r="ES77" s="332"/>
      <c r="ET77" s="332"/>
      <c r="EU77" s="332"/>
      <c r="EV77" s="332"/>
      <c r="EW77" s="332"/>
      <c r="EX77" s="332"/>
      <c r="EY77" s="332"/>
      <c r="EZ77" s="332"/>
      <c r="FA77" s="332"/>
      <c r="FB77" s="332"/>
      <c r="FC77" s="332"/>
      <c r="FD77" s="332"/>
      <c r="FE77" s="332"/>
      <c r="FF77" s="332"/>
      <c r="FG77" s="332"/>
      <c r="FH77" s="332"/>
      <c r="FI77" s="332"/>
      <c r="FJ77" s="332"/>
      <c r="FK77" s="332"/>
      <c r="FL77" s="332"/>
      <c r="FM77" s="332"/>
      <c r="FN77" s="332"/>
      <c r="FO77" s="332"/>
      <c r="FP77" s="332"/>
      <c r="FQ77" s="332"/>
      <c r="FR77" s="332"/>
      <c r="FS77" s="332"/>
      <c r="FT77" s="332"/>
      <c r="FU77" s="332"/>
      <c r="FV77" s="332"/>
      <c r="FW77" s="332"/>
      <c r="FX77" s="332"/>
      <c r="FY77" s="332"/>
      <c r="FZ77" s="332"/>
      <c r="GA77" s="332"/>
      <c r="GB77" s="332"/>
      <c r="GC77" s="332"/>
      <c r="GD77" s="332"/>
      <c r="GE77" s="332"/>
      <c r="GF77" s="332"/>
      <c r="GG77" s="332"/>
      <c r="GH77" s="332"/>
      <c r="GI77" s="332"/>
      <c r="GJ77" s="332"/>
      <c r="GK77" s="332"/>
      <c r="GL77" s="332"/>
      <c r="GM77" s="332"/>
      <c r="GN77" s="332"/>
      <c r="GO77" s="332"/>
      <c r="GP77" s="332"/>
      <c r="GQ77" s="332"/>
      <c r="GR77" s="332"/>
      <c r="GS77" s="332"/>
      <c r="GT77" s="332"/>
      <c r="GU77" s="332"/>
      <c r="GV77" s="332"/>
      <c r="GW77" s="332"/>
      <c r="GX77" s="332"/>
      <c r="GY77" s="332"/>
      <c r="GZ77" s="332"/>
      <c r="HA77" s="332"/>
      <c r="HB77" s="332"/>
      <c r="HC77" s="332"/>
      <c r="HD77" s="332"/>
      <c r="HE77" s="332"/>
      <c r="HF77" s="332"/>
      <c r="HG77" s="332"/>
      <c r="HH77" s="332"/>
      <c r="HI77" s="332"/>
      <c r="HJ77" s="332"/>
      <c r="HK77" s="332"/>
      <c r="HL77" s="332"/>
      <c r="HM77" s="332"/>
      <c r="HN77" s="332"/>
      <c r="HO77" s="332"/>
      <c r="HP77" s="332"/>
      <c r="HQ77" s="332"/>
      <c r="HR77" s="332"/>
      <c r="HS77" s="332"/>
      <c r="HT77" s="332"/>
      <c r="HU77" s="332"/>
      <c r="HV77" s="332"/>
      <c r="HW77" s="332"/>
      <c r="HX77" s="332"/>
      <c r="HY77" s="332"/>
      <c r="HZ77" s="332"/>
      <c r="IA77" s="332"/>
      <c r="IB77" s="332"/>
      <c r="IC77" s="332"/>
      <c r="ID77" s="332"/>
      <c r="IE77" s="332"/>
      <c r="IF77" s="332"/>
      <c r="IG77" s="332"/>
      <c r="IH77" s="332"/>
      <c r="II77" s="332"/>
    </row>
    <row r="78" s="301" customFormat="1" ht="24" customHeight="1" spans="1:243">
      <c r="A78" s="332"/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2"/>
      <c r="AZ78" s="332"/>
      <c r="BA78" s="332"/>
      <c r="BB78" s="332"/>
      <c r="BC78" s="332"/>
      <c r="BD78" s="332"/>
      <c r="BE78" s="332"/>
      <c r="BF78" s="332"/>
      <c r="BG78" s="332"/>
      <c r="BH78" s="332"/>
      <c r="BI78" s="332"/>
      <c r="BJ78" s="332"/>
      <c r="BK78" s="332"/>
      <c r="BL78" s="332"/>
      <c r="BM78" s="332"/>
      <c r="BN78" s="332"/>
      <c r="BO78" s="332"/>
      <c r="BP78" s="332"/>
      <c r="BQ78" s="332"/>
      <c r="BR78" s="332"/>
      <c r="BS78" s="332"/>
      <c r="BT78" s="332"/>
      <c r="BU78" s="332"/>
      <c r="BV78" s="332"/>
      <c r="BW78" s="332"/>
      <c r="BX78" s="332"/>
      <c r="BY78" s="332"/>
      <c r="BZ78" s="332"/>
      <c r="CA78" s="332"/>
      <c r="CB78" s="332"/>
      <c r="CC78" s="332"/>
      <c r="CD78" s="332"/>
      <c r="CE78" s="332"/>
      <c r="CF78" s="332"/>
      <c r="CG78" s="332"/>
      <c r="CH78" s="332"/>
      <c r="CI78" s="332"/>
      <c r="CJ78" s="332"/>
      <c r="CK78" s="332"/>
      <c r="CL78" s="332"/>
      <c r="CM78" s="332"/>
      <c r="CN78" s="332"/>
      <c r="CO78" s="332"/>
      <c r="CP78" s="332"/>
      <c r="CQ78" s="332"/>
      <c r="CR78" s="332"/>
      <c r="CS78" s="332"/>
      <c r="CT78" s="332"/>
      <c r="CU78" s="332"/>
      <c r="CV78" s="332"/>
      <c r="CW78" s="332"/>
      <c r="CX78" s="332"/>
      <c r="CY78" s="332"/>
      <c r="CZ78" s="332"/>
      <c r="DA78" s="332"/>
      <c r="DB78" s="332"/>
      <c r="DC78" s="332"/>
      <c r="DD78" s="332"/>
      <c r="DE78" s="332"/>
      <c r="DF78" s="332"/>
      <c r="DG78" s="332"/>
      <c r="DH78" s="332"/>
      <c r="DI78" s="332"/>
      <c r="DJ78" s="332"/>
      <c r="DK78" s="332"/>
      <c r="DL78" s="332"/>
      <c r="DM78" s="332"/>
      <c r="DN78" s="332"/>
      <c r="DO78" s="332"/>
      <c r="DP78" s="332"/>
      <c r="DQ78" s="332"/>
      <c r="DR78" s="332"/>
      <c r="DS78" s="332"/>
      <c r="DT78" s="332"/>
      <c r="DU78" s="332"/>
      <c r="DV78" s="332"/>
      <c r="DW78" s="332"/>
      <c r="DX78" s="332"/>
      <c r="DY78" s="332"/>
      <c r="DZ78" s="332"/>
      <c r="EA78" s="332"/>
      <c r="EB78" s="332"/>
      <c r="EC78" s="332"/>
      <c r="ED78" s="332"/>
      <c r="EE78" s="332"/>
      <c r="EF78" s="332"/>
      <c r="EG78" s="332"/>
      <c r="EH78" s="332"/>
      <c r="EI78" s="332"/>
      <c r="EJ78" s="332"/>
      <c r="EK78" s="332"/>
      <c r="EL78" s="332"/>
      <c r="EM78" s="332"/>
      <c r="EN78" s="332"/>
      <c r="EO78" s="332"/>
      <c r="EP78" s="332"/>
      <c r="EQ78" s="332"/>
      <c r="ER78" s="332"/>
      <c r="ES78" s="332"/>
      <c r="ET78" s="332"/>
      <c r="EU78" s="332"/>
      <c r="EV78" s="332"/>
      <c r="EW78" s="332"/>
      <c r="EX78" s="332"/>
      <c r="EY78" s="332"/>
      <c r="EZ78" s="332"/>
      <c r="FA78" s="332"/>
      <c r="FB78" s="332"/>
      <c r="FC78" s="332"/>
      <c r="FD78" s="332"/>
      <c r="FE78" s="332"/>
      <c r="FF78" s="332"/>
      <c r="FG78" s="332"/>
      <c r="FH78" s="332"/>
      <c r="FI78" s="332"/>
      <c r="FJ78" s="332"/>
      <c r="FK78" s="332"/>
      <c r="FL78" s="332"/>
      <c r="FM78" s="332"/>
      <c r="FN78" s="332"/>
      <c r="FO78" s="332"/>
      <c r="FP78" s="332"/>
      <c r="FQ78" s="332"/>
      <c r="FR78" s="332"/>
      <c r="FS78" s="332"/>
      <c r="FT78" s="332"/>
      <c r="FU78" s="332"/>
      <c r="FV78" s="332"/>
      <c r="FW78" s="332"/>
      <c r="FX78" s="332"/>
      <c r="FY78" s="332"/>
      <c r="FZ78" s="332"/>
      <c r="GA78" s="332"/>
      <c r="GB78" s="332"/>
      <c r="GC78" s="332"/>
      <c r="GD78" s="332"/>
      <c r="GE78" s="332"/>
      <c r="GF78" s="332"/>
      <c r="GG78" s="332"/>
      <c r="GH78" s="332"/>
      <c r="GI78" s="332"/>
      <c r="GJ78" s="332"/>
      <c r="GK78" s="332"/>
      <c r="GL78" s="332"/>
      <c r="GM78" s="332"/>
      <c r="GN78" s="332"/>
      <c r="GO78" s="332"/>
      <c r="GP78" s="332"/>
      <c r="GQ78" s="332"/>
      <c r="GR78" s="332"/>
      <c r="GS78" s="332"/>
      <c r="GT78" s="332"/>
      <c r="GU78" s="332"/>
      <c r="GV78" s="332"/>
      <c r="GW78" s="332"/>
      <c r="GX78" s="332"/>
      <c r="GY78" s="332"/>
      <c r="GZ78" s="332"/>
      <c r="HA78" s="332"/>
      <c r="HB78" s="332"/>
      <c r="HC78" s="332"/>
      <c r="HD78" s="332"/>
      <c r="HE78" s="332"/>
      <c r="HF78" s="332"/>
      <c r="HG78" s="332"/>
      <c r="HH78" s="332"/>
      <c r="HI78" s="332"/>
      <c r="HJ78" s="332"/>
      <c r="HK78" s="332"/>
      <c r="HL78" s="332"/>
      <c r="HM78" s="332"/>
      <c r="HN78" s="332"/>
      <c r="HO78" s="332"/>
      <c r="HP78" s="332"/>
      <c r="HQ78" s="332"/>
      <c r="HR78" s="332"/>
      <c r="HS78" s="332"/>
      <c r="HT78" s="332"/>
      <c r="HU78" s="332"/>
      <c r="HV78" s="332"/>
      <c r="HW78" s="332"/>
      <c r="HX78" s="332"/>
      <c r="HY78" s="332"/>
      <c r="HZ78" s="332"/>
      <c r="IA78" s="332"/>
      <c r="IB78" s="332"/>
      <c r="IC78" s="332"/>
      <c r="ID78" s="332"/>
      <c r="IE78" s="332"/>
      <c r="IF78" s="332"/>
      <c r="IG78" s="332"/>
      <c r="IH78" s="332"/>
      <c r="II78" s="332"/>
    </row>
    <row r="79" s="301" customFormat="1" ht="24" customHeight="1" spans="1:243">
      <c r="A79" s="332"/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2"/>
      <c r="AZ79" s="332"/>
      <c r="BA79" s="332"/>
      <c r="BB79" s="332"/>
      <c r="BC79" s="332"/>
      <c r="BD79" s="332"/>
      <c r="BE79" s="332"/>
      <c r="BF79" s="332"/>
      <c r="BG79" s="332"/>
      <c r="BH79" s="332"/>
      <c r="BI79" s="332"/>
      <c r="BJ79" s="332"/>
      <c r="BK79" s="332"/>
      <c r="BL79" s="332"/>
      <c r="BM79" s="332"/>
      <c r="BN79" s="332"/>
      <c r="BO79" s="332"/>
      <c r="BP79" s="332"/>
      <c r="BQ79" s="332"/>
      <c r="BR79" s="332"/>
      <c r="BS79" s="332"/>
      <c r="BT79" s="332"/>
      <c r="BU79" s="332"/>
      <c r="BV79" s="332"/>
      <c r="BW79" s="332"/>
      <c r="BX79" s="332"/>
      <c r="BY79" s="332"/>
      <c r="BZ79" s="332"/>
      <c r="CA79" s="332"/>
      <c r="CB79" s="332"/>
      <c r="CC79" s="332"/>
      <c r="CD79" s="332"/>
      <c r="CE79" s="332"/>
      <c r="CF79" s="332"/>
      <c r="CG79" s="332"/>
      <c r="CH79" s="332"/>
      <c r="CI79" s="332"/>
      <c r="CJ79" s="332"/>
      <c r="CK79" s="332"/>
      <c r="CL79" s="332"/>
      <c r="CM79" s="332"/>
      <c r="CN79" s="332"/>
      <c r="CO79" s="332"/>
      <c r="CP79" s="332"/>
      <c r="CQ79" s="332"/>
      <c r="CR79" s="332"/>
      <c r="CS79" s="332"/>
      <c r="CT79" s="332"/>
      <c r="CU79" s="332"/>
      <c r="CV79" s="332"/>
      <c r="CW79" s="332"/>
      <c r="CX79" s="332"/>
      <c r="CY79" s="332"/>
      <c r="CZ79" s="332"/>
      <c r="DA79" s="332"/>
      <c r="DB79" s="332"/>
      <c r="DC79" s="332"/>
      <c r="DD79" s="332"/>
      <c r="DE79" s="332"/>
      <c r="DF79" s="332"/>
      <c r="DG79" s="332"/>
      <c r="DH79" s="332"/>
      <c r="DI79" s="332"/>
      <c r="DJ79" s="332"/>
      <c r="DK79" s="332"/>
      <c r="DL79" s="332"/>
      <c r="DM79" s="332"/>
      <c r="DN79" s="332"/>
      <c r="DO79" s="332"/>
      <c r="DP79" s="332"/>
      <c r="DQ79" s="332"/>
      <c r="DR79" s="332"/>
      <c r="DS79" s="332"/>
      <c r="DT79" s="332"/>
      <c r="DU79" s="332"/>
      <c r="DV79" s="332"/>
      <c r="DW79" s="332"/>
      <c r="DX79" s="332"/>
      <c r="DY79" s="332"/>
      <c r="DZ79" s="332"/>
      <c r="EA79" s="332"/>
      <c r="EB79" s="332"/>
      <c r="EC79" s="332"/>
      <c r="ED79" s="332"/>
      <c r="EE79" s="332"/>
      <c r="EF79" s="332"/>
      <c r="EG79" s="332"/>
      <c r="EH79" s="332"/>
      <c r="EI79" s="332"/>
      <c r="EJ79" s="332"/>
      <c r="EK79" s="332"/>
      <c r="EL79" s="332"/>
      <c r="EM79" s="332"/>
      <c r="EN79" s="332"/>
      <c r="EO79" s="332"/>
      <c r="EP79" s="332"/>
      <c r="EQ79" s="332"/>
      <c r="ER79" s="332"/>
      <c r="ES79" s="332"/>
      <c r="ET79" s="332"/>
      <c r="EU79" s="332"/>
      <c r="EV79" s="332"/>
      <c r="EW79" s="332"/>
      <c r="EX79" s="332"/>
      <c r="EY79" s="332"/>
      <c r="EZ79" s="332"/>
      <c r="FA79" s="332"/>
      <c r="FB79" s="332"/>
      <c r="FC79" s="332"/>
      <c r="FD79" s="332"/>
      <c r="FE79" s="332"/>
      <c r="FF79" s="332"/>
      <c r="FG79" s="332"/>
      <c r="FH79" s="332"/>
      <c r="FI79" s="332"/>
      <c r="FJ79" s="332"/>
      <c r="FK79" s="332"/>
      <c r="FL79" s="332"/>
      <c r="FM79" s="332"/>
      <c r="FN79" s="332"/>
      <c r="FO79" s="332"/>
      <c r="FP79" s="332"/>
      <c r="FQ79" s="332"/>
      <c r="FR79" s="332"/>
      <c r="FS79" s="332"/>
      <c r="FT79" s="332"/>
      <c r="FU79" s="332"/>
      <c r="FV79" s="332"/>
      <c r="FW79" s="332"/>
      <c r="FX79" s="332"/>
      <c r="FY79" s="332"/>
      <c r="FZ79" s="332"/>
      <c r="GA79" s="332"/>
      <c r="GB79" s="332"/>
      <c r="GC79" s="332"/>
      <c r="GD79" s="332"/>
      <c r="GE79" s="332"/>
      <c r="GF79" s="332"/>
      <c r="GG79" s="332"/>
      <c r="GH79" s="332"/>
      <c r="GI79" s="332"/>
      <c r="GJ79" s="332"/>
      <c r="GK79" s="332"/>
      <c r="GL79" s="332"/>
      <c r="GM79" s="332"/>
      <c r="GN79" s="332"/>
      <c r="GO79" s="332"/>
      <c r="GP79" s="332"/>
      <c r="GQ79" s="332"/>
      <c r="GR79" s="332"/>
      <c r="GS79" s="332"/>
      <c r="GT79" s="332"/>
      <c r="GU79" s="332"/>
      <c r="GV79" s="332"/>
      <c r="GW79" s="332"/>
      <c r="GX79" s="332"/>
      <c r="GY79" s="332"/>
      <c r="GZ79" s="332"/>
      <c r="HA79" s="332"/>
      <c r="HB79" s="332"/>
      <c r="HC79" s="332"/>
      <c r="HD79" s="332"/>
      <c r="HE79" s="332"/>
      <c r="HF79" s="332"/>
      <c r="HG79" s="332"/>
      <c r="HH79" s="332"/>
      <c r="HI79" s="332"/>
      <c r="HJ79" s="332"/>
      <c r="HK79" s="332"/>
      <c r="HL79" s="332"/>
      <c r="HM79" s="332"/>
      <c r="HN79" s="332"/>
      <c r="HO79" s="332"/>
      <c r="HP79" s="332"/>
      <c r="HQ79" s="332"/>
      <c r="HR79" s="332"/>
      <c r="HS79" s="332"/>
      <c r="HT79" s="332"/>
      <c r="HU79" s="332"/>
      <c r="HV79" s="332"/>
      <c r="HW79" s="332"/>
      <c r="HX79" s="332"/>
      <c r="HY79" s="332"/>
      <c r="HZ79" s="332"/>
      <c r="IA79" s="332"/>
      <c r="IB79" s="332"/>
      <c r="IC79" s="332"/>
      <c r="ID79" s="332"/>
      <c r="IE79" s="332"/>
      <c r="IF79" s="332"/>
      <c r="IG79" s="332"/>
      <c r="IH79" s="332"/>
      <c r="II79" s="332"/>
    </row>
    <row r="80" s="301" customFormat="1" ht="24" customHeight="1" spans="1:243">
      <c r="A80" s="332"/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  <c r="AS80" s="332"/>
      <c r="AT80" s="332"/>
      <c r="AU80" s="332"/>
      <c r="AV80" s="332"/>
      <c r="AW80" s="332"/>
      <c r="AX80" s="332"/>
      <c r="AY80" s="332"/>
      <c r="AZ80" s="332"/>
      <c r="BA80" s="332"/>
      <c r="BB80" s="332"/>
      <c r="BC80" s="332"/>
      <c r="BD80" s="332"/>
      <c r="BE80" s="332"/>
      <c r="BF80" s="332"/>
      <c r="BG80" s="332"/>
      <c r="BH80" s="332"/>
      <c r="BI80" s="332"/>
      <c r="BJ80" s="332"/>
      <c r="BK80" s="332"/>
      <c r="BL80" s="332"/>
      <c r="BM80" s="332"/>
      <c r="BN80" s="332"/>
      <c r="BO80" s="332"/>
      <c r="BP80" s="332"/>
      <c r="BQ80" s="332"/>
      <c r="BR80" s="332"/>
      <c r="BS80" s="332"/>
      <c r="BT80" s="332"/>
      <c r="BU80" s="332"/>
      <c r="BV80" s="332"/>
      <c r="BW80" s="332"/>
      <c r="BX80" s="332"/>
      <c r="BY80" s="332"/>
      <c r="BZ80" s="332"/>
      <c r="CA80" s="332"/>
      <c r="CB80" s="332"/>
      <c r="CC80" s="332"/>
      <c r="CD80" s="332"/>
      <c r="CE80" s="332"/>
      <c r="CF80" s="332"/>
      <c r="CG80" s="332"/>
      <c r="CH80" s="332"/>
      <c r="CI80" s="332"/>
      <c r="CJ80" s="332"/>
      <c r="CK80" s="332"/>
      <c r="CL80" s="332"/>
      <c r="CM80" s="332"/>
      <c r="CN80" s="332"/>
      <c r="CO80" s="332"/>
      <c r="CP80" s="332"/>
      <c r="CQ80" s="332"/>
      <c r="CR80" s="332"/>
      <c r="CS80" s="332"/>
      <c r="CT80" s="332"/>
      <c r="CU80" s="332"/>
      <c r="CV80" s="332"/>
      <c r="CW80" s="332"/>
      <c r="CX80" s="332"/>
      <c r="CY80" s="332"/>
      <c r="CZ80" s="332"/>
      <c r="DA80" s="332"/>
      <c r="DB80" s="332"/>
      <c r="DC80" s="332"/>
      <c r="DD80" s="332"/>
      <c r="DE80" s="332"/>
      <c r="DF80" s="332"/>
      <c r="DG80" s="332"/>
      <c r="DH80" s="332"/>
      <c r="DI80" s="332"/>
      <c r="DJ80" s="332"/>
      <c r="DK80" s="332"/>
      <c r="DL80" s="332"/>
      <c r="DM80" s="332"/>
      <c r="DN80" s="332"/>
      <c r="DO80" s="332"/>
      <c r="DP80" s="332"/>
      <c r="DQ80" s="332"/>
      <c r="DR80" s="332"/>
      <c r="DS80" s="332"/>
      <c r="DT80" s="332"/>
      <c r="DU80" s="332"/>
      <c r="DV80" s="332"/>
      <c r="DW80" s="332"/>
      <c r="DX80" s="332"/>
      <c r="DY80" s="332"/>
      <c r="DZ80" s="332"/>
      <c r="EA80" s="332"/>
      <c r="EB80" s="332"/>
      <c r="EC80" s="332"/>
      <c r="ED80" s="332"/>
      <c r="EE80" s="332"/>
      <c r="EF80" s="332"/>
      <c r="EG80" s="332"/>
      <c r="EH80" s="332"/>
      <c r="EI80" s="332"/>
      <c r="EJ80" s="332"/>
      <c r="EK80" s="332"/>
      <c r="EL80" s="332"/>
      <c r="EM80" s="332"/>
      <c r="EN80" s="332"/>
      <c r="EO80" s="332"/>
      <c r="EP80" s="332"/>
      <c r="EQ80" s="332"/>
      <c r="ER80" s="332"/>
      <c r="ES80" s="332"/>
      <c r="ET80" s="332"/>
      <c r="EU80" s="332"/>
      <c r="EV80" s="332"/>
      <c r="EW80" s="332"/>
      <c r="EX80" s="332"/>
      <c r="EY80" s="332"/>
      <c r="EZ80" s="332"/>
      <c r="FA80" s="332"/>
      <c r="FB80" s="332"/>
      <c r="FC80" s="332"/>
      <c r="FD80" s="332"/>
      <c r="FE80" s="332"/>
      <c r="FF80" s="332"/>
      <c r="FG80" s="332"/>
      <c r="FH80" s="332"/>
      <c r="FI80" s="332"/>
      <c r="FJ80" s="332"/>
      <c r="FK80" s="332"/>
      <c r="FL80" s="332"/>
      <c r="FM80" s="332"/>
      <c r="FN80" s="332"/>
      <c r="FO80" s="332"/>
      <c r="FP80" s="332"/>
      <c r="FQ80" s="332"/>
      <c r="FR80" s="332"/>
      <c r="FS80" s="332"/>
      <c r="FT80" s="332"/>
      <c r="FU80" s="332"/>
      <c r="FV80" s="332"/>
      <c r="FW80" s="332"/>
      <c r="FX80" s="332"/>
      <c r="FY80" s="332"/>
      <c r="FZ80" s="332"/>
      <c r="GA80" s="332"/>
      <c r="GB80" s="332"/>
      <c r="GC80" s="332"/>
      <c r="GD80" s="332"/>
      <c r="GE80" s="332"/>
      <c r="GF80" s="332"/>
      <c r="GG80" s="332"/>
      <c r="GH80" s="332"/>
      <c r="GI80" s="332"/>
      <c r="GJ80" s="332"/>
      <c r="GK80" s="332"/>
      <c r="GL80" s="332"/>
      <c r="GM80" s="332"/>
      <c r="GN80" s="332"/>
      <c r="GO80" s="332"/>
      <c r="GP80" s="332"/>
      <c r="GQ80" s="332"/>
      <c r="GR80" s="332"/>
      <c r="GS80" s="332"/>
      <c r="GT80" s="332"/>
      <c r="GU80" s="332"/>
      <c r="GV80" s="332"/>
      <c r="GW80" s="332"/>
      <c r="GX80" s="332"/>
      <c r="GY80" s="332"/>
      <c r="GZ80" s="332"/>
      <c r="HA80" s="332"/>
      <c r="HB80" s="332"/>
      <c r="HC80" s="332"/>
      <c r="HD80" s="332"/>
      <c r="HE80" s="332"/>
      <c r="HF80" s="332"/>
      <c r="HG80" s="332"/>
      <c r="HH80" s="332"/>
      <c r="HI80" s="332"/>
      <c r="HJ80" s="332"/>
      <c r="HK80" s="332"/>
      <c r="HL80" s="332"/>
      <c r="HM80" s="332"/>
      <c r="HN80" s="332"/>
      <c r="HO80" s="332"/>
      <c r="HP80" s="332"/>
      <c r="HQ80" s="332"/>
      <c r="HR80" s="332"/>
      <c r="HS80" s="332"/>
      <c r="HT80" s="332"/>
      <c r="HU80" s="332"/>
      <c r="HV80" s="332"/>
      <c r="HW80" s="332"/>
      <c r="HX80" s="332"/>
      <c r="HY80" s="332"/>
      <c r="HZ80" s="332"/>
      <c r="IA80" s="332"/>
      <c r="IB80" s="332"/>
      <c r="IC80" s="332"/>
      <c r="ID80" s="332"/>
      <c r="IE80" s="332"/>
      <c r="IF80" s="332"/>
      <c r="IG80" s="332"/>
      <c r="IH80" s="332"/>
      <c r="II80" s="332"/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showZeros="0" view="pageBreakPreview" zoomScaleNormal="100" topLeftCell="A9" workbookViewId="0">
      <selection activeCell="A2" sqref="A2:D2"/>
    </sheetView>
  </sheetViews>
  <sheetFormatPr defaultColWidth="9" defaultRowHeight="14.25" outlineLevelCol="6"/>
  <cols>
    <col min="1" max="1" width="36.625" style="196" customWidth="1"/>
    <col min="2" max="2" width="10.625" style="196" customWidth="1"/>
    <col min="3" max="3" width="36.625" style="196" customWidth="1"/>
    <col min="4" max="4" width="10.625" style="196" customWidth="1"/>
    <col min="5" max="16384" width="9" style="196"/>
  </cols>
  <sheetData>
    <row r="1" s="390" customFormat="1" ht="24" customHeight="1" spans="1:1">
      <c r="A1" s="286" t="s">
        <v>132</v>
      </c>
    </row>
    <row r="2" s="192" customFormat="1" ht="42" customHeight="1" spans="1:4">
      <c r="A2" s="391" t="s">
        <v>133</v>
      </c>
      <c r="B2" s="392"/>
      <c r="C2" s="392"/>
      <c r="D2" s="392"/>
    </row>
    <row r="3" s="193" customFormat="1" ht="27" customHeight="1" spans="2:4">
      <c r="B3" s="393"/>
      <c r="C3" s="393" t="s">
        <v>134</v>
      </c>
      <c r="D3" s="393"/>
    </row>
    <row r="4" s="194" customFormat="1" ht="30" customHeight="1" spans="1:4">
      <c r="A4" s="51" t="s">
        <v>135</v>
      </c>
      <c r="B4" s="52" t="s">
        <v>6</v>
      </c>
      <c r="C4" s="53" t="s">
        <v>136</v>
      </c>
      <c r="D4" s="53" t="s">
        <v>6</v>
      </c>
    </row>
    <row r="5" s="195" customFormat="1" ht="22" customHeight="1" spans="1:4">
      <c r="A5" s="394" t="s">
        <v>137</v>
      </c>
      <c r="B5" s="395">
        <f>'1JS 一般公共预算收入'!D32</f>
        <v>137450</v>
      </c>
      <c r="C5" s="396" t="s">
        <v>138</v>
      </c>
      <c r="D5" s="395">
        <f>'2JS一般公共预算支出'!D31</f>
        <v>574252</v>
      </c>
    </row>
    <row r="6" s="195" customFormat="1" ht="22" customHeight="1" spans="1:4">
      <c r="A6" s="394" t="s">
        <v>139</v>
      </c>
      <c r="B6" s="395">
        <f>B7+B10+B11+B15+B20</f>
        <v>590787</v>
      </c>
      <c r="C6" s="396" t="s">
        <v>140</v>
      </c>
      <c r="D6" s="395">
        <f>D7+D16</f>
        <v>30309</v>
      </c>
    </row>
    <row r="7" s="195" customFormat="1" ht="22" customHeight="1" spans="1:4">
      <c r="A7" s="397" t="s">
        <v>141</v>
      </c>
      <c r="B7" s="398">
        <f>B8+B9</f>
        <v>436134</v>
      </c>
      <c r="C7" s="397" t="s">
        <v>142</v>
      </c>
      <c r="D7" s="398">
        <f>D8+D9</f>
        <v>15098</v>
      </c>
    </row>
    <row r="8" s="195" customFormat="1" ht="22" customHeight="1" spans="1:4">
      <c r="A8" s="212" t="s">
        <v>143</v>
      </c>
      <c r="B8" s="398">
        <v>383772</v>
      </c>
      <c r="C8" s="212" t="s">
        <v>144</v>
      </c>
      <c r="D8" s="398">
        <v>21</v>
      </c>
    </row>
    <row r="9" s="195" customFormat="1" ht="22" customHeight="1" spans="1:4">
      <c r="A9" s="212" t="s">
        <v>145</v>
      </c>
      <c r="B9" s="398">
        <v>52362</v>
      </c>
      <c r="C9" s="212" t="s">
        <v>146</v>
      </c>
      <c r="D9" s="398">
        <v>15077</v>
      </c>
    </row>
    <row r="10" s="195" customFormat="1" ht="22" customHeight="1" spans="1:4">
      <c r="A10" s="397" t="s">
        <v>147</v>
      </c>
      <c r="B10" s="398">
        <v>12441</v>
      </c>
      <c r="C10" s="397" t="s">
        <v>148</v>
      </c>
      <c r="D10" s="398"/>
    </row>
    <row r="11" s="195" customFormat="1" ht="22" customHeight="1" spans="1:4">
      <c r="A11" s="397" t="s">
        <v>149</v>
      </c>
      <c r="B11" s="398">
        <f>B12+B13</f>
        <v>24</v>
      </c>
      <c r="C11" s="397" t="s">
        <v>150</v>
      </c>
      <c r="D11" s="398"/>
    </row>
    <row r="12" s="195" customFormat="1" ht="22" customHeight="1" spans="1:4">
      <c r="A12" s="212" t="s">
        <v>151</v>
      </c>
      <c r="B12" s="398"/>
      <c r="C12" s="212" t="s">
        <v>114</v>
      </c>
      <c r="D12" s="398"/>
    </row>
    <row r="13" s="195" customFormat="1" ht="22" customHeight="1" spans="1:4">
      <c r="A13" s="212" t="s">
        <v>152</v>
      </c>
      <c r="B13" s="398">
        <v>24</v>
      </c>
      <c r="C13" s="212" t="s">
        <v>153</v>
      </c>
      <c r="D13" s="398"/>
    </row>
    <row r="14" s="195" customFormat="1" ht="22" customHeight="1" spans="1:4">
      <c r="A14" s="212" t="s">
        <v>154</v>
      </c>
      <c r="B14" s="398"/>
      <c r="C14" s="212" t="s">
        <v>155</v>
      </c>
      <c r="D14" s="398"/>
    </row>
    <row r="15" s="195" customFormat="1" ht="22" customHeight="1" spans="1:4">
      <c r="A15" s="397" t="s">
        <v>156</v>
      </c>
      <c r="B15" s="398">
        <f>B16</f>
        <v>133532</v>
      </c>
      <c r="C15" s="212" t="s">
        <v>157</v>
      </c>
      <c r="D15" s="398"/>
    </row>
    <row r="16" s="195" customFormat="1" ht="22" customHeight="1" spans="1:7">
      <c r="A16" s="212" t="s">
        <v>158</v>
      </c>
      <c r="B16" s="398">
        <v>133532</v>
      </c>
      <c r="C16" s="397" t="s">
        <v>159</v>
      </c>
      <c r="D16" s="218">
        <v>15211</v>
      </c>
      <c r="F16" s="399"/>
      <c r="G16" s="400"/>
    </row>
    <row r="17" s="195" customFormat="1" ht="22" customHeight="1" spans="1:7">
      <c r="A17" s="212" t="s">
        <v>160</v>
      </c>
      <c r="B17" s="398"/>
      <c r="C17" s="397" t="s">
        <v>161</v>
      </c>
      <c r="D17" s="218"/>
      <c r="F17" s="399"/>
      <c r="G17" s="400"/>
    </row>
    <row r="18" s="195" customFormat="1" ht="22" customHeight="1" spans="1:7">
      <c r="A18" s="212" t="s">
        <v>162</v>
      </c>
      <c r="B18" s="398"/>
      <c r="C18" s="397" t="s">
        <v>163</v>
      </c>
      <c r="D18" s="218"/>
      <c r="F18" s="399"/>
      <c r="G18" s="400"/>
    </row>
    <row r="19" s="195" customFormat="1" ht="22" customHeight="1" spans="1:7">
      <c r="A19" s="212" t="s">
        <v>164</v>
      </c>
      <c r="B19" s="398"/>
      <c r="C19" s="397" t="s">
        <v>165</v>
      </c>
      <c r="D19" s="218"/>
      <c r="F19" s="399"/>
      <c r="G19" s="400"/>
    </row>
    <row r="20" s="195" customFormat="1" ht="22" customHeight="1" spans="1:7">
      <c r="A20" s="397" t="s">
        <v>166</v>
      </c>
      <c r="B20" s="216">
        <v>8656</v>
      </c>
      <c r="C20" s="401" t="s">
        <v>167</v>
      </c>
      <c r="D20" s="395">
        <f>D21</f>
        <v>47170</v>
      </c>
      <c r="F20" s="399"/>
      <c r="G20" s="400"/>
    </row>
    <row r="21" s="195" customFormat="1" ht="22" customHeight="1" spans="1:7">
      <c r="A21" s="397" t="s">
        <v>168</v>
      </c>
      <c r="B21" s="216"/>
      <c r="C21" s="397" t="s">
        <v>169</v>
      </c>
      <c r="D21" s="398">
        <f>D22</f>
        <v>47170</v>
      </c>
      <c r="F21" s="399"/>
      <c r="G21" s="400"/>
    </row>
    <row r="22" s="195" customFormat="1" ht="22" customHeight="1" spans="1:7">
      <c r="A22" s="397" t="s">
        <v>170</v>
      </c>
      <c r="B22" s="216"/>
      <c r="C22" s="212" t="s">
        <v>171</v>
      </c>
      <c r="D22" s="398">
        <v>47170</v>
      </c>
      <c r="F22" s="400"/>
      <c r="G22" s="400"/>
    </row>
    <row r="23" s="195" customFormat="1" ht="22" customHeight="1" spans="1:4">
      <c r="A23" s="397" t="s">
        <v>172</v>
      </c>
      <c r="B23" s="216"/>
      <c r="C23" s="212" t="s">
        <v>173</v>
      </c>
      <c r="D23" s="395"/>
    </row>
    <row r="24" s="195" customFormat="1" ht="22" customHeight="1" spans="1:4">
      <c r="A24" s="397"/>
      <c r="B24" s="216"/>
      <c r="C24" s="212" t="s">
        <v>174</v>
      </c>
      <c r="D24" s="395"/>
    </row>
    <row r="25" s="195" customFormat="1" ht="22" customHeight="1" spans="1:4">
      <c r="A25" s="397"/>
      <c r="B25" s="216"/>
      <c r="C25" s="213"/>
      <c r="D25" s="395"/>
    </row>
    <row r="26" s="195" customFormat="1" ht="22" customHeight="1" spans="1:4">
      <c r="A26" s="397"/>
      <c r="B26" s="216"/>
      <c r="C26" s="213"/>
      <c r="D26" s="395"/>
    </row>
    <row r="27" s="195" customFormat="1" ht="22" customHeight="1" spans="1:4">
      <c r="A27" s="397"/>
      <c r="B27" s="216"/>
      <c r="C27" s="213"/>
      <c r="D27" s="395"/>
    </row>
    <row r="28" s="195" customFormat="1" ht="22" customHeight="1" spans="1:4">
      <c r="A28" s="397"/>
      <c r="B28" s="216"/>
      <c r="C28" s="213"/>
      <c r="D28" s="395"/>
    </row>
    <row r="29" s="195" customFormat="1" ht="22" customHeight="1" spans="1:4">
      <c r="A29" s="403"/>
      <c r="B29" s="395"/>
      <c r="C29" s="213"/>
      <c r="D29" s="221"/>
    </row>
    <row r="30" s="195" customFormat="1" ht="22" customHeight="1" spans="1:4">
      <c r="A30" s="62" t="s">
        <v>175</v>
      </c>
      <c r="B30" s="395">
        <f>B6+B5</f>
        <v>728237</v>
      </c>
      <c r="C30" s="63" t="s">
        <v>176</v>
      </c>
      <c r="D30" s="221">
        <f>D20+D5+D6</f>
        <v>651731</v>
      </c>
    </row>
    <row r="31" s="195" customFormat="1" ht="22" customHeight="1" spans="1:4">
      <c r="A31" s="221"/>
      <c r="B31" s="406"/>
      <c r="C31" s="127" t="s">
        <v>177</v>
      </c>
      <c r="D31" s="407">
        <f>B30-D30</f>
        <v>76506</v>
      </c>
    </row>
    <row r="32" s="195" customFormat="1" ht="22" customHeight="1" spans="1:4">
      <c r="A32" s="221"/>
      <c r="B32" s="221"/>
      <c r="C32" s="408" t="s">
        <v>178</v>
      </c>
      <c r="D32" s="407">
        <f>D31</f>
        <v>76506</v>
      </c>
    </row>
    <row r="33" s="195" customFormat="1" ht="24" customHeight="1"/>
    <row r="34" s="195" customFormat="1" ht="24" customHeight="1"/>
    <row r="35" s="195" customFormat="1" ht="24" customHeight="1"/>
    <row r="36" s="195" customFormat="1" ht="24" customHeight="1"/>
    <row r="37" s="195" customFormat="1" ht="24" customHeight="1"/>
    <row r="38" s="195" customFormat="1" ht="24" customHeight="1"/>
    <row r="39" s="195" customFormat="1" ht="24" customHeight="1"/>
    <row r="40" s="195" customFormat="1" ht="24" customHeight="1"/>
    <row r="41" s="195" customFormat="1" ht="24" customHeight="1"/>
    <row r="42" s="195" customFormat="1" ht="24" customHeight="1"/>
    <row r="43" s="195" customFormat="1" ht="24" customHeight="1"/>
    <row r="44" s="195" customFormat="1" ht="24" customHeight="1"/>
    <row r="45" s="195" customFormat="1" ht="24" customHeight="1"/>
    <row r="46" s="195" customFormat="1" ht="24" customHeight="1"/>
    <row r="47" s="195" customFormat="1" ht="24" customHeight="1"/>
    <row r="48" s="195" customFormat="1" ht="24" customHeight="1"/>
    <row r="49" s="195" customFormat="1" ht="24" customHeight="1"/>
    <row r="50" s="195" customFormat="1" ht="24" customHeight="1"/>
    <row r="51" s="195" customFormat="1" ht="24" customHeight="1"/>
    <row r="52" s="195" customFormat="1" ht="24" customHeight="1"/>
    <row r="53" s="195" customFormat="1" ht="24" customHeight="1"/>
    <row r="54" s="195" customFormat="1" ht="24" customHeight="1"/>
    <row r="55" s="195" customFormat="1" ht="24" customHeight="1"/>
    <row r="56" s="195" customFormat="1" ht="24" customHeight="1"/>
    <row r="57" s="195" customFormat="1" ht="24" customHeight="1"/>
    <row r="58" s="195" customFormat="1" ht="24" customHeight="1"/>
    <row r="59" s="195" customFormat="1" ht="24" customHeight="1"/>
    <row r="60" s="195" customFormat="1" ht="24" customHeight="1"/>
    <row r="61" s="195" customFormat="1" ht="24" customHeight="1"/>
    <row r="62" s="195" customFormat="1" ht="24" customHeight="1"/>
    <row r="63" s="195" customFormat="1" ht="24" customHeight="1"/>
    <row r="64" s="195" customFormat="1" ht="24" customHeight="1"/>
    <row r="65" s="195" customFormat="1" ht="24" customHeight="1"/>
    <row r="66" s="195" customFormat="1" ht="24" customHeight="1"/>
    <row r="67" s="195" customFormat="1" ht="24" customHeight="1"/>
    <row r="68" s="195" customFormat="1" ht="24" customHeight="1"/>
    <row r="69" s="195" customFormat="1" ht="24" customHeight="1"/>
    <row r="70" s="195" customFormat="1" ht="24" customHeight="1"/>
    <row r="71" s="195" customFormat="1" ht="24" customHeight="1"/>
    <row r="72" s="195" customFormat="1" ht="24" customHeight="1"/>
    <row r="73" s="195" customFormat="1" ht="24" customHeight="1"/>
    <row r="74" s="195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scale="97" firstPageNumber="0" fitToHeight="0" orientation="portrait" blackAndWhite="1" useFirstPageNumber="1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showGridLines="0" showZeros="0" view="pageBreakPreview" zoomScaleNormal="100" topLeftCell="A9" workbookViewId="0">
      <selection activeCell="V10" sqref="V10"/>
    </sheetView>
  </sheetViews>
  <sheetFormatPr defaultColWidth="9" defaultRowHeight="15" customHeight="1"/>
  <cols>
    <col min="1" max="1" width="40.75" style="320" customWidth="1"/>
    <col min="2" max="6" width="10.625" style="320" customWidth="1"/>
    <col min="7" max="7" width="11.375" style="320" hidden="1" customWidth="1"/>
    <col min="8" max="8" width="9" style="320" hidden="1" customWidth="1"/>
    <col min="9" max="9" width="15.875" style="320" hidden="1" customWidth="1"/>
    <col min="10" max="11" width="9" style="320" hidden="1" customWidth="1"/>
    <col min="12" max="12" width="12.25" style="320" hidden="1" customWidth="1"/>
    <col min="13" max="16" width="9" style="320" hidden="1" customWidth="1"/>
    <col min="17" max="16384" width="9" style="320"/>
  </cols>
  <sheetData>
    <row r="1" s="262" customFormat="1" ht="24" customHeight="1" spans="1:6">
      <c r="A1" s="268" t="s">
        <v>179</v>
      </c>
      <c r="B1" s="268"/>
      <c r="C1" s="268"/>
      <c r="D1" s="268"/>
      <c r="E1" s="268"/>
      <c r="F1" s="269"/>
    </row>
    <row r="2" s="318" customFormat="1" ht="42" customHeight="1" spans="1:6">
      <c r="A2" s="333" t="s">
        <v>180</v>
      </c>
      <c r="B2" s="333"/>
      <c r="C2" s="333"/>
      <c r="D2" s="333"/>
      <c r="E2" s="333"/>
      <c r="F2" s="333"/>
    </row>
    <row r="3" s="319" customFormat="1" ht="27" customHeight="1" spans="6:6">
      <c r="F3" s="419" t="s">
        <v>2</v>
      </c>
    </row>
    <row r="4" s="300" customFormat="1" ht="30" customHeight="1" spans="1:7">
      <c r="A4" s="185" t="s">
        <v>3</v>
      </c>
      <c r="B4" s="420" t="s">
        <v>4</v>
      </c>
      <c r="C4" s="421" t="s">
        <v>5</v>
      </c>
      <c r="D4" s="422" t="s">
        <v>6</v>
      </c>
      <c r="E4" s="423" t="s">
        <v>7</v>
      </c>
      <c r="F4" s="423" t="s">
        <v>8</v>
      </c>
      <c r="G4" s="300" t="s">
        <v>181</v>
      </c>
    </row>
    <row r="5" s="299" customFormat="1" ht="22" customHeight="1" spans="1:13">
      <c r="A5" s="424" t="s">
        <v>10</v>
      </c>
      <c r="B5" s="257">
        <f>SUBTOTAL(9,B6:B21)</f>
        <v>60065</v>
      </c>
      <c r="C5" s="425">
        <f>SUBTOTAL(9,C6:C21)</f>
        <v>28963</v>
      </c>
      <c r="D5" s="257">
        <f>SUBTOTAL(9,D6:D21)</f>
        <v>31132</v>
      </c>
      <c r="E5" s="426">
        <f t="shared" ref="E5:E7" si="0">D5/B5*100</f>
        <v>51.8305169399817</v>
      </c>
      <c r="F5" s="426">
        <f>D5/G5*100</f>
        <v>149.035377471396</v>
      </c>
      <c r="G5" s="257">
        <f>SUBTOTAL(9,G6:G21)</f>
        <v>20889</v>
      </c>
      <c r="I5" s="433" t="s">
        <v>11</v>
      </c>
      <c r="J5" s="434">
        <f>SUM(J6:J18)</f>
        <v>60065</v>
      </c>
      <c r="L5" s="435" t="s">
        <v>11</v>
      </c>
      <c r="M5" s="436">
        <f>SUM(M6:M19)</f>
        <v>31132</v>
      </c>
    </row>
    <row r="6" s="299" customFormat="1" ht="22" customHeight="1" spans="1:13">
      <c r="A6" s="427" t="s">
        <v>12</v>
      </c>
      <c r="B6" s="428">
        <v>20136</v>
      </c>
      <c r="C6" s="429">
        <v>3354</v>
      </c>
      <c r="D6" s="428">
        <v>3297</v>
      </c>
      <c r="E6" s="430">
        <f t="shared" si="0"/>
        <v>16.3736591179976</v>
      </c>
      <c r="F6" s="426">
        <f t="shared" ref="F6:F32" si="1">D6/G6*100</f>
        <v>36.7804551539491</v>
      </c>
      <c r="G6" s="428">
        <v>8964</v>
      </c>
      <c r="I6" s="437" t="s">
        <v>182</v>
      </c>
      <c r="J6" s="438">
        <v>20136</v>
      </c>
      <c r="L6" s="439" t="s">
        <v>183</v>
      </c>
      <c r="M6" s="438">
        <v>3297</v>
      </c>
    </row>
    <row r="7" s="299" customFormat="1" ht="22" customHeight="1" spans="1:13">
      <c r="A7" s="427" t="s">
        <v>14</v>
      </c>
      <c r="B7" s="428">
        <v>4326</v>
      </c>
      <c r="C7" s="429">
        <v>2274</v>
      </c>
      <c r="D7" s="428">
        <v>2562</v>
      </c>
      <c r="E7" s="430">
        <f t="shared" si="0"/>
        <v>59.2233009708738</v>
      </c>
      <c r="F7" s="426">
        <f t="shared" si="1"/>
        <v>106.839032527106</v>
      </c>
      <c r="G7" s="428">
        <v>2398</v>
      </c>
      <c r="I7" s="437" t="s">
        <v>184</v>
      </c>
      <c r="J7" s="438">
        <v>4326</v>
      </c>
      <c r="L7" s="439" t="s">
        <v>185</v>
      </c>
      <c r="M7" s="438">
        <v>2562</v>
      </c>
    </row>
    <row r="8" s="299" customFormat="1" ht="22" customHeight="1" spans="1:13">
      <c r="A8" s="427" t="s">
        <v>16</v>
      </c>
      <c r="B8" s="428"/>
      <c r="C8" s="429">
        <v>0</v>
      </c>
      <c r="D8" s="428"/>
      <c r="E8" s="430"/>
      <c r="F8" s="426"/>
      <c r="G8" s="428"/>
      <c r="I8" s="437" t="s">
        <v>186</v>
      </c>
      <c r="J8" s="438">
        <v>1054</v>
      </c>
      <c r="L8" s="439" t="s">
        <v>187</v>
      </c>
      <c r="M8" s="438">
        <v>984</v>
      </c>
    </row>
    <row r="9" s="299" customFormat="1" ht="22" customHeight="1" spans="1:13">
      <c r="A9" s="427" t="s">
        <v>18</v>
      </c>
      <c r="B9" s="428">
        <v>1054</v>
      </c>
      <c r="C9" s="429">
        <v>1054</v>
      </c>
      <c r="D9" s="428">
        <v>984</v>
      </c>
      <c r="E9" s="430">
        <f t="shared" ref="E9:E18" si="2">D9/B9*100</f>
        <v>93.3586337760911</v>
      </c>
      <c r="F9" s="426">
        <f t="shared" si="1"/>
        <v>88.8086642599278</v>
      </c>
      <c r="G9" s="428">
        <v>1108</v>
      </c>
      <c r="I9" s="437" t="s">
        <v>188</v>
      </c>
      <c r="J9" s="438">
        <v>593</v>
      </c>
      <c r="L9" s="439" t="s">
        <v>189</v>
      </c>
      <c r="M9" s="438">
        <v>875</v>
      </c>
    </row>
    <row r="10" s="299" customFormat="1" ht="22" customHeight="1" spans="1:13">
      <c r="A10" s="427" t="s">
        <v>20</v>
      </c>
      <c r="B10" s="428">
        <v>593</v>
      </c>
      <c r="C10" s="429">
        <v>798</v>
      </c>
      <c r="D10" s="428">
        <v>875</v>
      </c>
      <c r="E10" s="430">
        <f t="shared" si="2"/>
        <v>147.554806070826</v>
      </c>
      <c r="F10" s="426">
        <f t="shared" si="1"/>
        <v>126.080691642651</v>
      </c>
      <c r="G10" s="428">
        <v>694</v>
      </c>
      <c r="I10" s="437" t="s">
        <v>190</v>
      </c>
      <c r="J10" s="438">
        <v>2863</v>
      </c>
      <c r="L10" s="439" t="s">
        <v>191</v>
      </c>
      <c r="M10" s="438">
        <v>3063</v>
      </c>
    </row>
    <row r="11" s="299" customFormat="1" ht="22" customHeight="1" spans="1:13">
      <c r="A11" s="427" t="s">
        <v>23</v>
      </c>
      <c r="B11" s="428">
        <v>2863</v>
      </c>
      <c r="C11" s="429">
        <v>2863</v>
      </c>
      <c r="D11" s="428">
        <v>3063</v>
      </c>
      <c r="E11" s="430">
        <f t="shared" si="2"/>
        <v>106.985679357318</v>
      </c>
      <c r="F11" s="426">
        <f t="shared" si="1"/>
        <v>198.380829015544</v>
      </c>
      <c r="G11" s="428">
        <v>1544</v>
      </c>
      <c r="I11" s="437" t="s">
        <v>192</v>
      </c>
      <c r="J11" s="438">
        <v>954</v>
      </c>
      <c r="L11" s="439" t="s">
        <v>193</v>
      </c>
      <c r="M11" s="438">
        <v>861</v>
      </c>
    </row>
    <row r="12" s="299" customFormat="1" ht="22" customHeight="1" spans="1:13">
      <c r="A12" s="427" t="s">
        <v>25</v>
      </c>
      <c r="B12" s="428">
        <v>954</v>
      </c>
      <c r="C12" s="429">
        <v>809</v>
      </c>
      <c r="D12" s="428">
        <v>861</v>
      </c>
      <c r="E12" s="430">
        <f t="shared" si="2"/>
        <v>90.251572327044</v>
      </c>
      <c r="F12" s="426">
        <f t="shared" si="1"/>
        <v>248.843930635838</v>
      </c>
      <c r="G12" s="428">
        <v>346</v>
      </c>
      <c r="I12" s="437" t="s">
        <v>194</v>
      </c>
      <c r="J12" s="438">
        <v>2108</v>
      </c>
      <c r="L12" s="439" t="s">
        <v>195</v>
      </c>
      <c r="M12" s="438">
        <v>1741</v>
      </c>
    </row>
    <row r="13" s="299" customFormat="1" ht="22" customHeight="1" spans="1:13">
      <c r="A13" s="427" t="s">
        <v>27</v>
      </c>
      <c r="B13" s="428">
        <v>2108</v>
      </c>
      <c r="C13" s="429">
        <v>1659</v>
      </c>
      <c r="D13" s="428">
        <v>1741</v>
      </c>
      <c r="E13" s="430">
        <f t="shared" si="2"/>
        <v>82.5901328273245</v>
      </c>
      <c r="F13" s="426">
        <f t="shared" si="1"/>
        <v>257.544378698225</v>
      </c>
      <c r="G13" s="428">
        <v>676</v>
      </c>
      <c r="I13" s="437" t="s">
        <v>196</v>
      </c>
      <c r="J13" s="438">
        <v>991</v>
      </c>
      <c r="L13" s="439" t="s">
        <v>197</v>
      </c>
      <c r="M13" s="438">
        <v>1248</v>
      </c>
    </row>
    <row r="14" s="299" customFormat="1" ht="22" customHeight="1" spans="1:13">
      <c r="A14" s="427" t="s">
        <v>29</v>
      </c>
      <c r="B14" s="428">
        <v>991</v>
      </c>
      <c r="C14" s="429">
        <v>1124</v>
      </c>
      <c r="D14" s="428">
        <v>1248</v>
      </c>
      <c r="E14" s="430">
        <f t="shared" si="2"/>
        <v>125.933400605449</v>
      </c>
      <c r="F14" s="426">
        <f t="shared" si="1"/>
        <v>299.280575539568</v>
      </c>
      <c r="G14" s="428">
        <v>417</v>
      </c>
      <c r="I14" s="437" t="s">
        <v>198</v>
      </c>
      <c r="J14" s="438">
        <v>18632</v>
      </c>
      <c r="K14" s="389"/>
      <c r="L14" s="439" t="s">
        <v>199</v>
      </c>
      <c r="M14" s="438">
        <v>3498</v>
      </c>
    </row>
    <row r="15" s="299" customFormat="1" ht="22" customHeight="1" spans="1:13">
      <c r="A15" s="427" t="s">
        <v>31</v>
      </c>
      <c r="B15" s="428">
        <v>18632</v>
      </c>
      <c r="C15" s="429">
        <v>3127</v>
      </c>
      <c r="D15" s="428">
        <v>3498</v>
      </c>
      <c r="E15" s="430">
        <f t="shared" si="2"/>
        <v>18.774151996565</v>
      </c>
      <c r="F15" s="426">
        <f t="shared" si="1"/>
        <v>456.657963446475</v>
      </c>
      <c r="G15" s="428">
        <v>766</v>
      </c>
      <c r="I15" s="437" t="s">
        <v>200</v>
      </c>
      <c r="J15" s="438">
        <v>1063</v>
      </c>
      <c r="L15" s="439" t="s">
        <v>201</v>
      </c>
      <c r="M15" s="438">
        <v>1386</v>
      </c>
    </row>
    <row r="16" s="299" customFormat="1" ht="22" customHeight="1" spans="1:13">
      <c r="A16" s="427" t="s">
        <v>33</v>
      </c>
      <c r="B16" s="428">
        <v>1063</v>
      </c>
      <c r="C16" s="429">
        <v>1402</v>
      </c>
      <c r="D16" s="428">
        <v>1386</v>
      </c>
      <c r="E16" s="430">
        <f t="shared" si="2"/>
        <v>130.38570084666</v>
      </c>
      <c r="F16" s="426">
        <f t="shared" si="1"/>
        <v>116.17770326907</v>
      </c>
      <c r="G16" s="428">
        <v>1193</v>
      </c>
      <c r="I16" s="437" t="s">
        <v>202</v>
      </c>
      <c r="J16" s="438">
        <v>2130</v>
      </c>
      <c r="L16" s="439" t="s">
        <v>203</v>
      </c>
      <c r="M16" s="438">
        <v>2563</v>
      </c>
    </row>
    <row r="17" s="299" customFormat="1" ht="22" customHeight="1" spans="1:13">
      <c r="A17" s="427" t="s">
        <v>35</v>
      </c>
      <c r="B17" s="428">
        <v>2130</v>
      </c>
      <c r="C17" s="429">
        <v>2336</v>
      </c>
      <c r="D17" s="428">
        <v>2563</v>
      </c>
      <c r="E17" s="430">
        <f t="shared" si="2"/>
        <v>120.328638497653</v>
      </c>
      <c r="F17" s="426">
        <f t="shared" si="1"/>
        <v>227.015057573074</v>
      </c>
      <c r="G17" s="428">
        <v>1129</v>
      </c>
      <c r="I17" s="437" t="s">
        <v>204</v>
      </c>
      <c r="J17" s="438">
        <v>5051</v>
      </c>
      <c r="L17" s="439" t="s">
        <v>205</v>
      </c>
      <c r="M17" s="438">
        <v>8960</v>
      </c>
    </row>
    <row r="18" s="299" customFormat="1" ht="22" customHeight="1" spans="1:13">
      <c r="A18" s="427" t="s">
        <v>38</v>
      </c>
      <c r="B18" s="428">
        <v>5051</v>
      </c>
      <c r="C18" s="429">
        <v>8046</v>
      </c>
      <c r="D18" s="428">
        <v>8960</v>
      </c>
      <c r="E18" s="430">
        <f t="shared" si="2"/>
        <v>177.390615719659</v>
      </c>
      <c r="F18" s="426">
        <f t="shared" si="1"/>
        <v>578.811369509044</v>
      </c>
      <c r="G18" s="428">
        <v>1548</v>
      </c>
      <c r="I18" s="437" t="s">
        <v>206</v>
      </c>
      <c r="J18" s="438">
        <v>164</v>
      </c>
      <c r="L18" s="439" t="s">
        <v>207</v>
      </c>
      <c r="M18" s="438">
        <v>94</v>
      </c>
    </row>
    <row r="19" s="299" customFormat="1" ht="22" customHeight="1" spans="1:13">
      <c r="A19" s="427" t="s">
        <v>41</v>
      </c>
      <c r="B19" s="428"/>
      <c r="C19" s="429">
        <v>0</v>
      </c>
      <c r="D19" s="428"/>
      <c r="E19" s="430"/>
      <c r="F19" s="426"/>
      <c r="G19" s="428"/>
      <c r="I19" s="433" t="s">
        <v>208</v>
      </c>
      <c r="J19" s="434">
        <f>J20+J21+J22+J23+J24+J25+J26</f>
        <v>43992</v>
      </c>
      <c r="L19" s="440" t="s">
        <v>209</v>
      </c>
      <c r="M19" s="438">
        <v>0</v>
      </c>
    </row>
    <row r="20" s="299" customFormat="1" ht="22" customHeight="1" spans="1:13">
      <c r="A20" s="427" t="s">
        <v>44</v>
      </c>
      <c r="B20" s="428">
        <v>164</v>
      </c>
      <c r="C20" s="429">
        <v>117</v>
      </c>
      <c r="D20" s="428">
        <v>94</v>
      </c>
      <c r="E20" s="430">
        <f t="shared" ref="E20:E25" si="3">D20/B20*100</f>
        <v>57.3170731707317</v>
      </c>
      <c r="F20" s="426">
        <f t="shared" si="1"/>
        <v>117.5</v>
      </c>
      <c r="G20" s="428">
        <v>80</v>
      </c>
      <c r="I20" s="437" t="s">
        <v>210</v>
      </c>
      <c r="J20" s="438">
        <v>2796</v>
      </c>
      <c r="L20" s="435" t="s">
        <v>63</v>
      </c>
      <c r="M20" s="436">
        <f>SUM(M21:M27)</f>
        <v>59126</v>
      </c>
    </row>
    <row r="21" s="299" customFormat="1" ht="22" customHeight="1" spans="1:13">
      <c r="A21" s="427" t="s">
        <v>47</v>
      </c>
      <c r="B21" s="428"/>
      <c r="C21" s="429"/>
      <c r="D21" s="428"/>
      <c r="E21" s="430"/>
      <c r="F21" s="426">
        <f t="shared" si="1"/>
        <v>0</v>
      </c>
      <c r="G21" s="428">
        <v>26</v>
      </c>
      <c r="I21" s="437" t="s">
        <v>211</v>
      </c>
      <c r="J21" s="438">
        <v>3171</v>
      </c>
      <c r="L21" s="439" t="s">
        <v>212</v>
      </c>
      <c r="M21" s="438">
        <v>6170</v>
      </c>
    </row>
    <row r="22" s="299" customFormat="1" ht="22" customHeight="1" spans="1:13">
      <c r="A22" s="424" t="s">
        <v>50</v>
      </c>
      <c r="B22" s="257">
        <f>SUBTOTAL(9,B23:B30)</f>
        <v>43992</v>
      </c>
      <c r="C22" s="425">
        <f>SUBTOTAL(9,C23:C30)</f>
        <v>56124</v>
      </c>
      <c r="D22" s="257">
        <f>SUBTOTAL(9,D23:D30)</f>
        <v>59126</v>
      </c>
      <c r="E22" s="426">
        <f t="shared" si="3"/>
        <v>134.401709401709</v>
      </c>
      <c r="F22" s="426">
        <f t="shared" si="1"/>
        <v>88.4378365442144</v>
      </c>
      <c r="G22" s="257">
        <f>SUBTOTAL(9,G23:G30)</f>
        <v>66856</v>
      </c>
      <c r="I22" s="437" t="s">
        <v>213</v>
      </c>
      <c r="J22" s="438">
        <v>8432</v>
      </c>
      <c r="L22" s="439" t="s">
        <v>214</v>
      </c>
      <c r="M22" s="438">
        <v>1669</v>
      </c>
    </row>
    <row r="23" s="299" customFormat="1" ht="22" customHeight="1" spans="1:13">
      <c r="A23" s="427" t="s">
        <v>53</v>
      </c>
      <c r="B23" s="428">
        <v>2796</v>
      </c>
      <c r="C23" s="429">
        <v>5954</v>
      </c>
      <c r="D23" s="428">
        <v>6170</v>
      </c>
      <c r="E23" s="430">
        <f t="shared" si="3"/>
        <v>220.672389127325</v>
      </c>
      <c r="F23" s="426">
        <f t="shared" si="1"/>
        <v>89.2779626682101</v>
      </c>
      <c r="G23" s="428">
        <v>6911</v>
      </c>
      <c r="I23" s="437" t="s">
        <v>215</v>
      </c>
      <c r="J23" s="438">
        <v>60</v>
      </c>
      <c r="L23" s="439" t="s">
        <v>216</v>
      </c>
      <c r="M23" s="438">
        <v>3568</v>
      </c>
    </row>
    <row r="24" s="299" customFormat="1" ht="22" customHeight="1" spans="1:13">
      <c r="A24" s="427" t="s">
        <v>56</v>
      </c>
      <c r="B24" s="428">
        <v>3171</v>
      </c>
      <c r="C24" s="429">
        <v>1653</v>
      </c>
      <c r="D24" s="428">
        <v>1669</v>
      </c>
      <c r="E24" s="430">
        <f t="shared" si="3"/>
        <v>52.633238725954</v>
      </c>
      <c r="F24" s="426">
        <f t="shared" si="1"/>
        <v>28.8904275575558</v>
      </c>
      <c r="G24" s="428">
        <v>5777</v>
      </c>
      <c r="I24" s="441" t="s">
        <v>217</v>
      </c>
      <c r="J24" s="442">
        <v>25703</v>
      </c>
      <c r="L24" s="439" t="s">
        <v>218</v>
      </c>
      <c r="M24" s="438">
        <v>40281</v>
      </c>
    </row>
    <row r="25" s="299" customFormat="1" ht="22" customHeight="1" spans="1:13">
      <c r="A25" s="427" t="s">
        <v>59</v>
      </c>
      <c r="B25" s="428">
        <v>8432</v>
      </c>
      <c r="C25" s="429">
        <v>3268</v>
      </c>
      <c r="D25" s="428">
        <v>3568</v>
      </c>
      <c r="E25" s="430">
        <f t="shared" si="3"/>
        <v>42.314990512334</v>
      </c>
      <c r="F25" s="426">
        <f t="shared" si="1"/>
        <v>15.7939002257536</v>
      </c>
      <c r="G25" s="428">
        <v>22591</v>
      </c>
      <c r="I25" s="437" t="s">
        <v>219</v>
      </c>
      <c r="J25" s="442">
        <v>360</v>
      </c>
      <c r="L25" s="439" t="s">
        <v>220</v>
      </c>
      <c r="M25" s="438">
        <v>9</v>
      </c>
    </row>
    <row r="26" s="299" customFormat="1" ht="22" customHeight="1" spans="1:13">
      <c r="A26" s="427" t="s">
        <v>62</v>
      </c>
      <c r="B26" s="428">
        <v>60</v>
      </c>
      <c r="C26" s="429"/>
      <c r="D26" s="428"/>
      <c r="E26" s="430"/>
      <c r="F26" s="426"/>
      <c r="G26" s="428"/>
      <c r="I26" s="437" t="s">
        <v>221</v>
      </c>
      <c r="J26" s="438">
        <v>3470</v>
      </c>
      <c r="L26" s="443" t="s">
        <v>222</v>
      </c>
      <c r="M26" s="443">
        <v>447</v>
      </c>
    </row>
    <row r="27" s="299" customFormat="1" ht="22" customHeight="1" spans="1:13">
      <c r="A27" s="427" t="s">
        <v>64</v>
      </c>
      <c r="B27" s="428">
        <v>25703</v>
      </c>
      <c r="C27" s="429">
        <v>38553</v>
      </c>
      <c r="D27" s="428">
        <v>40281</v>
      </c>
      <c r="E27" s="430">
        <f t="shared" ref="E27:E30" si="4">D27/B27*100</f>
        <v>156.717114733689</v>
      </c>
      <c r="F27" s="426">
        <f t="shared" si="1"/>
        <v>190.751527205569</v>
      </c>
      <c r="G27" s="428">
        <v>21117</v>
      </c>
      <c r="L27" s="443" t="s">
        <v>223</v>
      </c>
      <c r="M27" s="443">
        <v>6982</v>
      </c>
    </row>
    <row r="28" s="299" customFormat="1" ht="22" customHeight="1" spans="1:7">
      <c r="A28" s="427" t="s">
        <v>66</v>
      </c>
      <c r="B28" s="428"/>
      <c r="C28" s="429">
        <v>9</v>
      </c>
      <c r="D28" s="428">
        <v>9</v>
      </c>
      <c r="E28" s="430" t="e">
        <f t="shared" si="4"/>
        <v>#DIV/0!</v>
      </c>
      <c r="F28" s="426">
        <f t="shared" si="1"/>
        <v>0.234375</v>
      </c>
      <c r="G28" s="428">
        <v>3840</v>
      </c>
    </row>
    <row r="29" s="299" customFormat="1" ht="22" customHeight="1" spans="1:7">
      <c r="A29" s="427" t="s">
        <v>68</v>
      </c>
      <c r="B29" s="428">
        <v>360</v>
      </c>
      <c r="C29" s="429">
        <v>409</v>
      </c>
      <c r="D29" s="428">
        <v>447</v>
      </c>
      <c r="E29" s="430">
        <f t="shared" si="4"/>
        <v>124.166666666667</v>
      </c>
      <c r="F29" s="426">
        <f t="shared" si="1"/>
        <v>60.8991825613079</v>
      </c>
      <c r="G29" s="428">
        <v>734</v>
      </c>
    </row>
    <row r="30" s="299" customFormat="1" ht="22" customHeight="1" spans="1:7">
      <c r="A30" s="427" t="s">
        <v>70</v>
      </c>
      <c r="B30" s="428">
        <v>3470</v>
      </c>
      <c r="C30" s="429">
        <v>6278</v>
      </c>
      <c r="D30" s="428">
        <v>6982</v>
      </c>
      <c r="E30" s="430">
        <f t="shared" si="4"/>
        <v>201.210374639769</v>
      </c>
      <c r="F30" s="426">
        <f t="shared" si="1"/>
        <v>118.620455317703</v>
      </c>
      <c r="G30" s="428">
        <v>5886</v>
      </c>
    </row>
    <row r="31" s="299" customFormat="1" ht="22" customHeight="1" spans="1:7">
      <c r="A31" s="431"/>
      <c r="B31" s="428"/>
      <c r="C31" s="428"/>
      <c r="D31" s="428"/>
      <c r="E31" s="430"/>
      <c r="F31" s="426"/>
      <c r="G31" s="428"/>
    </row>
    <row r="32" s="300" customFormat="1" ht="22" customHeight="1" spans="1:7">
      <c r="A32" s="185" t="s">
        <v>73</v>
      </c>
      <c r="B32" s="257">
        <f>B22+B5</f>
        <v>104057</v>
      </c>
      <c r="C32" s="257">
        <f>C22+C5</f>
        <v>85087</v>
      </c>
      <c r="D32" s="257">
        <f>D22+D5</f>
        <v>90258</v>
      </c>
      <c r="E32" s="426">
        <f>D32/B32*100</f>
        <v>86.7389988179555</v>
      </c>
      <c r="F32" s="426">
        <f t="shared" si="1"/>
        <v>102.86398085361</v>
      </c>
      <c r="G32" s="257">
        <f>G22+G5</f>
        <v>87745</v>
      </c>
    </row>
    <row r="33" s="356" customFormat="1" ht="24" customHeight="1" spans="1:6">
      <c r="A33" s="432"/>
      <c r="B33" s="432"/>
      <c r="C33" s="432"/>
      <c r="D33" s="432"/>
      <c r="E33" s="432"/>
      <c r="F33" s="432"/>
    </row>
    <row r="34" s="332" customFormat="1" ht="24" customHeight="1"/>
    <row r="35" s="332" customFormat="1" ht="24" customHeight="1" spans="6:6">
      <c r="F35" s="381"/>
    </row>
    <row r="36" s="332" customFormat="1" ht="24" customHeight="1"/>
    <row r="37" s="332" customFormat="1" ht="24" customHeight="1"/>
    <row r="38" s="332" customFormat="1" ht="24" customHeight="1"/>
    <row r="39" s="332" customFormat="1" ht="24" customHeight="1"/>
    <row r="40" s="332" customFormat="1" ht="24" customHeight="1"/>
    <row r="41" s="332" customFormat="1" ht="24" customHeight="1"/>
    <row r="42" s="332" customFormat="1" ht="24" customHeight="1"/>
    <row r="43" s="332" customFormat="1" ht="24" customHeight="1"/>
    <row r="44" s="332" customFormat="1" ht="24" customHeight="1"/>
    <row r="45" s="332" customFormat="1" ht="24" customHeight="1"/>
    <row r="46" s="332" customFormat="1" ht="24" customHeight="1"/>
    <row r="47" s="332" customFormat="1" ht="24" customHeight="1"/>
    <row r="48" s="332" customFormat="1" ht="24" customHeight="1"/>
    <row r="49" s="332" customFormat="1" ht="24" customHeight="1"/>
    <row r="50" s="332" customFormat="1" ht="24" customHeight="1"/>
    <row r="51" s="332" customFormat="1" ht="24" customHeight="1"/>
    <row r="52" s="332" customFormat="1" ht="24" customHeight="1"/>
    <row r="53" s="332" customFormat="1" ht="24" customHeight="1"/>
    <row r="54" s="332" customFormat="1" ht="24" customHeight="1"/>
    <row r="55" s="332" customFormat="1" ht="24" customHeight="1"/>
    <row r="56" s="332" customFormat="1" ht="24" customHeight="1"/>
    <row r="57" s="332" customFormat="1" ht="24" customHeight="1"/>
    <row r="58" s="332" customFormat="1" ht="24" customHeight="1"/>
    <row r="59" s="332" customFormat="1" ht="24" customHeight="1"/>
    <row r="60" s="332" customFormat="1" ht="24" customHeight="1"/>
    <row r="61" s="332" customFormat="1" ht="24" customHeight="1"/>
    <row r="62" s="332" customFormat="1" ht="24" customHeight="1"/>
    <row r="63" s="332" customFormat="1" ht="24" customHeight="1"/>
    <row r="64" s="332" customFormat="1" ht="24" customHeight="1"/>
    <row r="65" s="332" customFormat="1" ht="24" customHeight="1"/>
    <row r="66" s="332" customFormat="1" ht="24" customHeight="1"/>
    <row r="67" s="332" customFormat="1" ht="24" customHeight="1"/>
    <row r="68" s="332" customFormat="1" ht="24" customHeight="1"/>
    <row r="69" s="332" customFormat="1" ht="24" customHeight="1"/>
    <row r="70" s="332" customFormat="1" ht="24" customHeight="1"/>
    <row r="71" s="332" customFormat="1" ht="24" customHeight="1"/>
    <row r="72" s="332" customFormat="1" ht="24" customHeight="1"/>
    <row r="73" s="332" customFormat="1" ht="24" customHeight="1"/>
    <row r="74" s="332" customFormat="1" ht="24" customHeight="1"/>
    <row r="75" s="332" customFormat="1" ht="24" customHeight="1"/>
    <row r="76" s="332" customFormat="1" ht="24" customHeight="1"/>
    <row r="77" s="332" customFormat="1" ht="24" customHeight="1"/>
    <row r="78" s="332" customFormat="1" ht="24" customHeight="1"/>
    <row r="79" s="332" customFormat="1" ht="24" customHeight="1"/>
    <row r="80" s="332" customFormat="1" ht="24" customHeight="1"/>
    <row r="81" s="332" customFormat="1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A33:F33"/>
  </mergeCells>
  <printOptions horizontalCentered="1"/>
  <pageMargins left="0.393055555555556" right="0.393055555555556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660"/>
  <sheetViews>
    <sheetView showGridLines="0" showZeros="0" tabSelected="1" view="pageBreakPreview" zoomScaleNormal="100" topLeftCell="A596" workbookViewId="0">
      <selection activeCell="D22" sqref="D22"/>
    </sheetView>
  </sheetViews>
  <sheetFormatPr defaultColWidth="9" defaultRowHeight="15" customHeight="1"/>
  <cols>
    <col min="1" max="1" width="32" style="320" customWidth="1"/>
    <col min="2" max="6" width="11.625" style="320" customWidth="1"/>
    <col min="7" max="7" width="10.25" style="320" hidden="1" customWidth="1"/>
    <col min="8" max="18" width="9" style="320" hidden="1" customWidth="1"/>
    <col min="19" max="241" width="9" style="320"/>
    <col min="242" max="16384" width="9" style="321"/>
  </cols>
  <sheetData>
    <row r="1" s="262" customFormat="1" ht="24" customHeight="1" spans="1:6">
      <c r="A1" s="268" t="s">
        <v>224</v>
      </c>
      <c r="B1" s="269"/>
      <c r="C1" s="269"/>
      <c r="D1" s="269"/>
      <c r="E1" s="269"/>
      <c r="F1" s="269"/>
    </row>
    <row r="2" s="318" customFormat="1" ht="42" customHeight="1" spans="1:6">
      <c r="A2" s="333" t="s">
        <v>225</v>
      </c>
      <c r="B2" s="333"/>
      <c r="C2" s="333"/>
      <c r="D2" s="333"/>
      <c r="E2" s="333"/>
      <c r="F2" s="333"/>
    </row>
    <row r="3" s="319" customFormat="1" ht="27" customHeight="1" spans="6:6">
      <c r="F3" s="319" t="s">
        <v>80</v>
      </c>
    </row>
    <row r="4" s="300" customFormat="1" ht="30" customHeight="1" spans="1:7">
      <c r="A4" s="185" t="s">
        <v>3</v>
      </c>
      <c r="B4" s="239" t="s">
        <v>4</v>
      </c>
      <c r="C4" s="240" t="s">
        <v>5</v>
      </c>
      <c r="D4" s="241" t="s">
        <v>6</v>
      </c>
      <c r="E4" s="242" t="s">
        <v>7</v>
      </c>
      <c r="F4" s="242" t="s">
        <v>8</v>
      </c>
      <c r="G4" s="300" t="s">
        <v>181</v>
      </c>
    </row>
    <row r="5" s="299" customFormat="1" ht="23" customHeight="1" spans="1:15">
      <c r="A5" s="334" t="s">
        <v>81</v>
      </c>
      <c r="B5" s="335">
        <v>16374</v>
      </c>
      <c r="C5" s="335">
        <f>C6+C14+C28+C22+C34+C41+C50+C53+C61+C66+C82+C85+C88+C91+C96+C101+C106+C111+C117+C122+C135</f>
        <v>26374</v>
      </c>
      <c r="D5" s="335">
        <v>28055</v>
      </c>
      <c r="E5" s="409">
        <f t="shared" ref="E5:E11" si="0">D5/B5*100</f>
        <v>171.338707707341</v>
      </c>
      <c r="F5" s="335">
        <f>D5/G5*100</f>
        <v>157.763032109318</v>
      </c>
      <c r="G5" s="335">
        <v>17783</v>
      </c>
      <c r="I5" s="299">
        <v>36677</v>
      </c>
      <c r="J5" s="299">
        <f>I5-C5</f>
        <v>10303</v>
      </c>
      <c r="L5" s="335">
        <v>16374</v>
      </c>
      <c r="M5" s="413">
        <v>-20000</v>
      </c>
      <c r="N5" s="299">
        <v>30000</v>
      </c>
      <c r="O5" s="299">
        <f>SUM(L5:N5)</f>
        <v>26374</v>
      </c>
    </row>
    <row r="6" s="299" customFormat="1" ht="23" customHeight="1" spans="1:13">
      <c r="A6" s="410" t="s">
        <v>226</v>
      </c>
      <c r="B6" s="411">
        <v>819</v>
      </c>
      <c r="C6" s="335">
        <f>SUM(C7:C13)</f>
        <v>1660</v>
      </c>
      <c r="D6" s="335">
        <f>SUM(D7:D13)</f>
        <v>1574</v>
      </c>
      <c r="E6" s="409">
        <f t="shared" si="0"/>
        <v>192.185592185592</v>
      </c>
      <c r="F6" s="335"/>
      <c r="G6" s="335"/>
      <c r="L6" s="335"/>
      <c r="M6" s="413"/>
    </row>
    <row r="7" s="299" customFormat="1" ht="23" customHeight="1" spans="1:13">
      <c r="A7" s="412" t="s">
        <v>227</v>
      </c>
      <c r="B7" s="411">
        <v>522</v>
      </c>
      <c r="C7" s="335">
        <v>910</v>
      </c>
      <c r="D7" s="412">
        <v>891</v>
      </c>
      <c r="E7" s="409">
        <f t="shared" si="0"/>
        <v>170.689655172414</v>
      </c>
      <c r="F7" s="335"/>
      <c r="G7" s="335"/>
      <c r="L7" s="335"/>
      <c r="M7" s="413"/>
    </row>
    <row r="8" s="299" customFormat="1" ht="23" customHeight="1" spans="1:13">
      <c r="A8" s="412" t="s">
        <v>228</v>
      </c>
      <c r="B8" s="411">
        <v>110</v>
      </c>
      <c r="C8" s="335">
        <v>82</v>
      </c>
      <c r="D8" s="412">
        <v>81</v>
      </c>
      <c r="E8" s="409">
        <f t="shared" si="0"/>
        <v>73.6363636363636</v>
      </c>
      <c r="F8" s="335"/>
      <c r="G8" s="335"/>
      <c r="L8" s="335"/>
      <c r="M8" s="413"/>
    </row>
    <row r="9" s="299" customFormat="1" ht="23" customHeight="1" spans="1:13">
      <c r="A9" s="412" t="s">
        <v>229</v>
      </c>
      <c r="B9" s="411">
        <v>133</v>
      </c>
      <c r="C9" s="335">
        <v>333</v>
      </c>
      <c r="D9" s="412">
        <v>280</v>
      </c>
      <c r="E9" s="409">
        <f t="shared" si="0"/>
        <v>210.526315789474</v>
      </c>
      <c r="F9" s="335"/>
      <c r="G9" s="335"/>
      <c r="L9" s="335"/>
      <c r="M9" s="413"/>
    </row>
    <row r="10" s="299" customFormat="1" ht="23" customHeight="1" spans="1:13">
      <c r="A10" s="412" t="s">
        <v>230</v>
      </c>
      <c r="B10" s="411">
        <v>31</v>
      </c>
      <c r="C10" s="335">
        <v>27</v>
      </c>
      <c r="D10" s="412">
        <v>26</v>
      </c>
      <c r="E10" s="409">
        <f t="shared" si="0"/>
        <v>83.8709677419355</v>
      </c>
      <c r="F10" s="335"/>
      <c r="G10" s="335"/>
      <c r="L10" s="335"/>
      <c r="M10" s="413"/>
    </row>
    <row r="11" s="299" customFormat="1" ht="23" customHeight="1" spans="1:15">
      <c r="A11" s="412" t="s">
        <v>231</v>
      </c>
      <c r="B11" s="411">
        <v>23</v>
      </c>
      <c r="C11" s="335">
        <v>85</v>
      </c>
      <c r="D11" s="412">
        <v>80</v>
      </c>
      <c r="E11" s="409">
        <f t="shared" si="0"/>
        <v>347.826086956522</v>
      </c>
      <c r="F11" s="335"/>
      <c r="G11" s="335">
        <v>0</v>
      </c>
      <c r="I11" s="299">
        <v>0</v>
      </c>
      <c r="J11" s="299">
        <f>I11-C11</f>
        <v>-85</v>
      </c>
      <c r="L11" s="335"/>
      <c r="M11" s="413"/>
      <c r="O11" s="299">
        <f>SUM(L11:N11)</f>
        <v>0</v>
      </c>
    </row>
    <row r="12" s="299" customFormat="1" ht="23" customHeight="1" spans="1:13">
      <c r="A12" s="255" t="s">
        <v>232</v>
      </c>
      <c r="B12" s="411"/>
      <c r="C12" s="335">
        <v>33</v>
      </c>
      <c r="D12" s="412">
        <v>32</v>
      </c>
      <c r="E12" s="409"/>
      <c r="F12" s="335"/>
      <c r="G12" s="335"/>
      <c r="L12" s="335"/>
      <c r="M12" s="413"/>
    </row>
    <row r="13" s="299" customFormat="1" ht="23" customHeight="1" spans="1:13">
      <c r="A13" s="255" t="s">
        <v>233</v>
      </c>
      <c r="B13" s="411"/>
      <c r="C13" s="335">
        <v>190</v>
      </c>
      <c r="D13" s="412">
        <v>184</v>
      </c>
      <c r="E13" s="409"/>
      <c r="F13" s="335"/>
      <c r="G13" s="335"/>
      <c r="L13" s="335"/>
      <c r="M13" s="413"/>
    </row>
    <row r="14" s="299" customFormat="1" ht="23" customHeight="1" spans="1:13">
      <c r="A14" s="410" t="s">
        <v>234</v>
      </c>
      <c r="B14" s="411">
        <v>804</v>
      </c>
      <c r="C14" s="412">
        <f>SUM(C15:C21)</f>
        <v>1719</v>
      </c>
      <c r="D14" s="412">
        <f>SUM(D15:D21)</f>
        <v>1485</v>
      </c>
      <c r="E14" s="409">
        <f t="shared" ref="E14:E19" si="1">D14/B14*100</f>
        <v>184.701492537313</v>
      </c>
      <c r="F14" s="335"/>
      <c r="G14" s="335"/>
      <c r="L14" s="335"/>
      <c r="M14" s="413"/>
    </row>
    <row r="15" s="299" customFormat="1" ht="23" customHeight="1" spans="1:13">
      <c r="A15" s="412" t="s">
        <v>227</v>
      </c>
      <c r="B15" s="411">
        <v>509</v>
      </c>
      <c r="C15" s="335">
        <v>980</v>
      </c>
      <c r="D15" s="412">
        <v>972</v>
      </c>
      <c r="E15" s="409">
        <f t="shared" si="1"/>
        <v>190.962671905697</v>
      </c>
      <c r="F15" s="335"/>
      <c r="G15" s="335"/>
      <c r="L15" s="335"/>
      <c r="M15" s="413"/>
    </row>
    <row r="16" s="299" customFormat="1" ht="23" customHeight="1" spans="1:13">
      <c r="A16" s="412" t="s">
        <v>228</v>
      </c>
      <c r="B16" s="411">
        <v>111</v>
      </c>
      <c r="C16" s="335">
        <v>214</v>
      </c>
      <c r="D16" s="412">
        <v>165</v>
      </c>
      <c r="E16" s="409">
        <f t="shared" si="1"/>
        <v>148.648648648649</v>
      </c>
      <c r="F16" s="335"/>
      <c r="G16" s="335"/>
      <c r="L16" s="335"/>
      <c r="M16" s="413"/>
    </row>
    <row r="17" s="299" customFormat="1" ht="23" customHeight="1" spans="1:13">
      <c r="A17" s="412" t="s">
        <v>235</v>
      </c>
      <c r="B17" s="411">
        <v>126</v>
      </c>
      <c r="C17" s="335">
        <v>344</v>
      </c>
      <c r="D17" s="412">
        <v>205</v>
      </c>
      <c r="E17" s="409">
        <f t="shared" si="1"/>
        <v>162.698412698413</v>
      </c>
      <c r="F17" s="335"/>
      <c r="G17" s="335"/>
      <c r="L17" s="335"/>
      <c r="M17" s="413"/>
    </row>
    <row r="18" s="299" customFormat="1" ht="23" customHeight="1" spans="1:13">
      <c r="A18" s="412" t="s">
        <v>236</v>
      </c>
      <c r="B18" s="411">
        <v>34</v>
      </c>
      <c r="C18" s="335">
        <v>50</v>
      </c>
      <c r="D18" s="412">
        <v>40</v>
      </c>
      <c r="E18" s="409">
        <f t="shared" si="1"/>
        <v>117.647058823529</v>
      </c>
      <c r="F18" s="335"/>
      <c r="G18" s="335"/>
      <c r="L18" s="335"/>
      <c r="M18" s="413"/>
    </row>
    <row r="19" s="299" customFormat="1" ht="23" customHeight="1" spans="1:13">
      <c r="A19" s="412" t="s">
        <v>237</v>
      </c>
      <c r="B19" s="411">
        <v>24</v>
      </c>
      <c r="C19" s="335">
        <v>66</v>
      </c>
      <c r="D19" s="412">
        <v>50</v>
      </c>
      <c r="E19" s="409">
        <f t="shared" si="1"/>
        <v>208.333333333333</v>
      </c>
      <c r="F19" s="335"/>
      <c r="G19" s="335"/>
      <c r="L19" s="335"/>
      <c r="M19" s="413"/>
    </row>
    <row r="20" s="299" customFormat="1" ht="23" customHeight="1" spans="1:13">
      <c r="A20" s="255" t="s">
        <v>232</v>
      </c>
      <c r="B20" s="411"/>
      <c r="C20" s="335">
        <v>55</v>
      </c>
      <c r="D20" s="412">
        <v>45</v>
      </c>
      <c r="E20" s="409"/>
      <c r="F20" s="335"/>
      <c r="G20" s="335"/>
      <c r="L20" s="335"/>
      <c r="M20" s="413"/>
    </row>
    <row r="21" s="299" customFormat="1" ht="23" customHeight="1" spans="1:13">
      <c r="A21" s="255" t="s">
        <v>238</v>
      </c>
      <c r="B21" s="411"/>
      <c r="C21" s="335">
        <v>10</v>
      </c>
      <c r="D21" s="412">
        <v>8</v>
      </c>
      <c r="E21" s="409"/>
      <c r="F21" s="335"/>
      <c r="G21" s="335"/>
      <c r="L21" s="335"/>
      <c r="M21" s="413"/>
    </row>
    <row r="22" s="299" customFormat="1" ht="23" customHeight="1" spans="1:13">
      <c r="A22" s="410" t="s">
        <v>239</v>
      </c>
      <c r="B22" s="411">
        <v>1642</v>
      </c>
      <c r="C22" s="412">
        <f>SUM(C23:C27)</f>
        <v>3474</v>
      </c>
      <c r="D22" s="412">
        <f>SUM(D23:D27)</f>
        <v>2978</v>
      </c>
      <c r="E22" s="409">
        <f>D22/B22*100</f>
        <v>181.36419001218</v>
      </c>
      <c r="F22" s="335"/>
      <c r="G22" s="335"/>
      <c r="L22" s="335"/>
      <c r="M22" s="413"/>
    </row>
    <row r="23" s="299" customFormat="1" ht="23" customHeight="1" spans="1:13">
      <c r="A23" s="412" t="s">
        <v>227</v>
      </c>
      <c r="B23" s="411">
        <v>960</v>
      </c>
      <c r="C23" s="335">
        <v>1333</v>
      </c>
      <c r="D23" s="412">
        <v>1213</v>
      </c>
      <c r="E23" s="409">
        <f>D23/B23*100</f>
        <v>126.354166666667</v>
      </c>
      <c r="F23" s="335"/>
      <c r="G23" s="335"/>
      <c r="L23" s="335"/>
      <c r="M23" s="413"/>
    </row>
    <row r="24" s="299" customFormat="1" ht="23" customHeight="1" spans="1:13">
      <c r="A24" s="412" t="s">
        <v>228</v>
      </c>
      <c r="B24" s="411">
        <v>541</v>
      </c>
      <c r="C24" s="335">
        <v>955</v>
      </c>
      <c r="D24" s="412">
        <v>810</v>
      </c>
      <c r="E24" s="409">
        <f>D24/B24*100</f>
        <v>149.722735674677</v>
      </c>
      <c r="F24" s="335"/>
      <c r="G24" s="335"/>
      <c r="L24" s="335"/>
      <c r="M24" s="413"/>
    </row>
    <row r="25" s="299" customFormat="1" ht="23" customHeight="1" spans="1:13">
      <c r="A25" s="412" t="s">
        <v>240</v>
      </c>
      <c r="B25" s="411">
        <v>141</v>
      </c>
      <c r="C25" s="335">
        <v>254</v>
      </c>
      <c r="D25" s="412">
        <v>175</v>
      </c>
      <c r="E25" s="409">
        <f>D25/B25*100</f>
        <v>124.113475177305</v>
      </c>
      <c r="F25" s="335"/>
      <c r="G25" s="335"/>
      <c r="L25" s="335"/>
      <c r="M25" s="413"/>
    </row>
    <row r="26" s="299" customFormat="1" ht="23" customHeight="1" spans="1:13">
      <c r="A26" s="255" t="s">
        <v>232</v>
      </c>
      <c r="B26" s="411"/>
      <c r="C26" s="335">
        <v>575</v>
      </c>
      <c r="D26" s="412">
        <v>491</v>
      </c>
      <c r="E26" s="409"/>
      <c r="F26" s="335"/>
      <c r="G26" s="335"/>
      <c r="L26" s="335"/>
      <c r="M26" s="413"/>
    </row>
    <row r="27" s="299" customFormat="1" ht="23" customHeight="1" spans="1:13">
      <c r="A27" s="255" t="s">
        <v>241</v>
      </c>
      <c r="B27" s="411"/>
      <c r="C27" s="335">
        <v>357</v>
      </c>
      <c r="D27" s="412">
        <v>289</v>
      </c>
      <c r="E27" s="409"/>
      <c r="F27" s="335"/>
      <c r="G27" s="335"/>
      <c r="L27" s="335"/>
      <c r="M27" s="413"/>
    </row>
    <row r="28" s="299" customFormat="1" ht="23" customHeight="1" spans="1:13">
      <c r="A28" s="410" t="s">
        <v>242</v>
      </c>
      <c r="B28" s="411">
        <v>792</v>
      </c>
      <c r="C28" s="412">
        <f>SUM(C29:C33)</f>
        <v>1868</v>
      </c>
      <c r="D28" s="412">
        <f>SUM(D29:D33)</f>
        <v>1507</v>
      </c>
      <c r="E28" s="409">
        <f t="shared" ref="E28:E43" si="2">D28/B28*100</f>
        <v>190.277777777778</v>
      </c>
      <c r="F28" s="335"/>
      <c r="G28" s="335"/>
      <c r="L28" s="335"/>
      <c r="M28" s="413"/>
    </row>
    <row r="29" s="299" customFormat="1" ht="23" customHeight="1" spans="1:13">
      <c r="A29" s="412" t="s">
        <v>227</v>
      </c>
      <c r="B29" s="411">
        <v>415</v>
      </c>
      <c r="C29" s="335">
        <v>799</v>
      </c>
      <c r="D29" s="412">
        <v>689</v>
      </c>
      <c r="E29" s="409">
        <f t="shared" si="2"/>
        <v>166.024096385542</v>
      </c>
      <c r="F29" s="335"/>
      <c r="G29" s="335"/>
      <c r="L29" s="335"/>
      <c r="M29" s="413"/>
    </row>
    <row r="30" s="299" customFormat="1" ht="23" customHeight="1" spans="1:13">
      <c r="A30" s="412" t="s">
        <v>228</v>
      </c>
      <c r="B30" s="411">
        <v>119</v>
      </c>
      <c r="C30" s="335">
        <v>274</v>
      </c>
      <c r="D30" s="412">
        <v>208</v>
      </c>
      <c r="E30" s="409">
        <f t="shared" si="2"/>
        <v>174.789915966387</v>
      </c>
      <c r="F30" s="335"/>
      <c r="G30" s="335"/>
      <c r="L30" s="335"/>
      <c r="M30" s="413"/>
    </row>
    <row r="31" s="299" customFormat="1" ht="23" customHeight="1" spans="1:13">
      <c r="A31" s="412" t="s">
        <v>243</v>
      </c>
      <c r="B31" s="411">
        <v>21</v>
      </c>
      <c r="C31" s="335">
        <v>30</v>
      </c>
      <c r="D31" s="412">
        <v>26</v>
      </c>
      <c r="E31" s="409">
        <f t="shared" si="2"/>
        <v>123.809523809524</v>
      </c>
      <c r="F31" s="335"/>
      <c r="G31" s="335"/>
      <c r="L31" s="335"/>
      <c r="M31" s="413"/>
    </row>
    <row r="32" s="299" customFormat="1" ht="23" customHeight="1" spans="1:13">
      <c r="A32" s="412" t="s">
        <v>244</v>
      </c>
      <c r="B32" s="411">
        <v>6</v>
      </c>
      <c r="C32" s="335">
        <v>125</v>
      </c>
      <c r="D32" s="412">
        <v>122</v>
      </c>
      <c r="E32" s="409">
        <f t="shared" si="2"/>
        <v>2033.33333333333</v>
      </c>
      <c r="F32" s="335"/>
      <c r="G32" s="335"/>
      <c r="L32" s="335"/>
      <c r="M32" s="413"/>
    </row>
    <row r="33" s="299" customFormat="1" ht="23" customHeight="1" spans="1:13">
      <c r="A33" s="412" t="s">
        <v>245</v>
      </c>
      <c r="B33" s="411">
        <v>231</v>
      </c>
      <c r="C33" s="335">
        <v>640</v>
      </c>
      <c r="D33" s="412">
        <v>462</v>
      </c>
      <c r="E33" s="409">
        <f t="shared" si="2"/>
        <v>200</v>
      </c>
      <c r="F33" s="335"/>
      <c r="G33" s="335"/>
      <c r="L33" s="335"/>
      <c r="M33" s="413"/>
    </row>
    <row r="34" s="299" customFormat="1" ht="23" customHeight="1" spans="1:13">
      <c r="A34" s="410" t="s">
        <v>246</v>
      </c>
      <c r="B34" s="411">
        <v>418</v>
      </c>
      <c r="C34" s="412">
        <f>SUM(C35:C40)</f>
        <v>709</v>
      </c>
      <c r="D34" s="412">
        <f>SUM(D35:D40)</f>
        <v>538</v>
      </c>
      <c r="E34" s="409">
        <f t="shared" si="2"/>
        <v>128.708133971292</v>
      </c>
      <c r="F34" s="335"/>
      <c r="G34" s="335"/>
      <c r="L34" s="335"/>
      <c r="M34" s="413"/>
    </row>
    <row r="35" s="299" customFormat="1" ht="23" customHeight="1" spans="1:13">
      <c r="A35" s="412" t="s">
        <v>227</v>
      </c>
      <c r="B35" s="411">
        <v>205</v>
      </c>
      <c r="C35" s="335">
        <v>454</v>
      </c>
      <c r="D35" s="412">
        <v>352</v>
      </c>
      <c r="E35" s="409">
        <f t="shared" si="2"/>
        <v>171.707317073171</v>
      </c>
      <c r="F35" s="335"/>
      <c r="G35" s="335"/>
      <c r="L35" s="335"/>
      <c r="M35" s="413"/>
    </row>
    <row r="36" s="299" customFormat="1" ht="23" customHeight="1" spans="1:13">
      <c r="A36" s="412" t="s">
        <v>228</v>
      </c>
      <c r="B36" s="411">
        <v>6</v>
      </c>
      <c r="C36" s="335">
        <v>25</v>
      </c>
      <c r="D36" s="412">
        <v>20</v>
      </c>
      <c r="E36" s="409">
        <f t="shared" si="2"/>
        <v>333.333333333333</v>
      </c>
      <c r="F36" s="335"/>
      <c r="G36" s="335"/>
      <c r="L36" s="335"/>
      <c r="M36" s="413"/>
    </row>
    <row r="37" s="299" customFormat="1" ht="23" customHeight="1" spans="1:13">
      <c r="A37" s="412" t="s">
        <v>247</v>
      </c>
      <c r="B37" s="411">
        <v>30</v>
      </c>
      <c r="C37" s="335">
        <v>66</v>
      </c>
      <c r="D37" s="412">
        <v>23</v>
      </c>
      <c r="E37" s="409">
        <f t="shared" si="2"/>
        <v>76.6666666666667</v>
      </c>
      <c r="F37" s="335"/>
      <c r="G37" s="335"/>
      <c r="L37" s="335"/>
      <c r="M37" s="413"/>
    </row>
    <row r="38" s="299" customFormat="1" ht="23" customHeight="1" spans="1:13">
      <c r="A38" s="412" t="s">
        <v>248</v>
      </c>
      <c r="B38" s="411">
        <v>106</v>
      </c>
      <c r="C38" s="335">
        <v>54</v>
      </c>
      <c r="D38" s="412">
        <v>40</v>
      </c>
      <c r="E38" s="409">
        <f t="shared" si="2"/>
        <v>37.7358490566038</v>
      </c>
      <c r="F38" s="335"/>
      <c r="G38" s="335"/>
      <c r="L38" s="335"/>
      <c r="M38" s="413"/>
    </row>
    <row r="39" s="299" customFormat="1" ht="23" customHeight="1" spans="1:13">
      <c r="A39" s="412" t="s">
        <v>249</v>
      </c>
      <c r="B39" s="411">
        <v>71</v>
      </c>
      <c r="C39" s="335">
        <v>80</v>
      </c>
      <c r="D39" s="412">
        <v>75</v>
      </c>
      <c r="E39" s="409">
        <f t="shared" si="2"/>
        <v>105.633802816901</v>
      </c>
      <c r="F39" s="335"/>
      <c r="G39" s="335"/>
      <c r="L39" s="335"/>
      <c r="M39" s="413"/>
    </row>
    <row r="40" s="299" customFormat="1" ht="23" customHeight="1" spans="1:13">
      <c r="A40" s="255" t="s">
        <v>232</v>
      </c>
      <c r="B40" s="411"/>
      <c r="C40" s="335">
        <v>30</v>
      </c>
      <c r="D40" s="412">
        <v>28</v>
      </c>
      <c r="E40" s="409"/>
      <c r="F40" s="335"/>
      <c r="G40" s="335"/>
      <c r="L40" s="335"/>
      <c r="M40" s="413"/>
    </row>
    <row r="41" s="299" customFormat="1" ht="23" customHeight="1" spans="1:13">
      <c r="A41" s="410" t="s">
        <v>250</v>
      </c>
      <c r="B41" s="411">
        <v>1170</v>
      </c>
      <c r="C41" s="412">
        <f>SUM(C42:C48)</f>
        <v>1554</v>
      </c>
      <c r="D41" s="412">
        <f>SUM(D42:D48)</f>
        <v>2118</v>
      </c>
      <c r="E41" s="409">
        <f t="shared" ref="E41:E51" si="3">D41/B41*100</f>
        <v>181.025641025641</v>
      </c>
      <c r="F41" s="335"/>
      <c r="G41" s="335"/>
      <c r="L41" s="335"/>
      <c r="M41" s="413"/>
    </row>
    <row r="42" s="299" customFormat="1" ht="23" customHeight="1" spans="1:13">
      <c r="A42" s="412" t="s">
        <v>227</v>
      </c>
      <c r="B42" s="411">
        <v>297</v>
      </c>
      <c r="C42" s="335">
        <v>320</v>
      </c>
      <c r="D42" s="412">
        <v>909</v>
      </c>
      <c r="E42" s="409">
        <f t="shared" si="3"/>
        <v>306.060606060606</v>
      </c>
      <c r="F42" s="335"/>
      <c r="G42" s="335"/>
      <c r="L42" s="335"/>
      <c r="M42" s="413"/>
    </row>
    <row r="43" s="299" customFormat="1" ht="23" customHeight="1" spans="1:13">
      <c r="A43" s="412" t="s">
        <v>228</v>
      </c>
      <c r="B43" s="411">
        <v>259</v>
      </c>
      <c r="C43" s="335">
        <v>80</v>
      </c>
      <c r="D43" s="412">
        <v>70</v>
      </c>
      <c r="E43" s="409">
        <f t="shared" si="3"/>
        <v>27.027027027027</v>
      </c>
      <c r="F43" s="335"/>
      <c r="G43" s="335"/>
      <c r="L43" s="335"/>
      <c r="M43" s="413"/>
    </row>
    <row r="44" s="299" customFormat="1" ht="23" customHeight="1" spans="1:13">
      <c r="A44" s="412" t="s">
        <v>251</v>
      </c>
      <c r="B44" s="411">
        <v>24</v>
      </c>
      <c r="C44" s="335">
        <v>46</v>
      </c>
      <c r="D44" s="412">
        <v>45</v>
      </c>
      <c r="E44" s="409">
        <f t="shared" si="3"/>
        <v>187.5</v>
      </c>
      <c r="F44" s="335"/>
      <c r="G44" s="335"/>
      <c r="L44" s="335"/>
      <c r="M44" s="413"/>
    </row>
    <row r="45" s="299" customFormat="1" ht="23" customHeight="1" spans="1:13">
      <c r="A45" s="412" t="s">
        <v>252</v>
      </c>
      <c r="B45" s="411">
        <v>13</v>
      </c>
      <c r="C45" s="335">
        <v>60</v>
      </c>
      <c r="D45" s="412">
        <v>56</v>
      </c>
      <c r="E45" s="409">
        <f t="shared" si="3"/>
        <v>430.769230769231</v>
      </c>
      <c r="F45" s="335"/>
      <c r="G45" s="335"/>
      <c r="L45" s="335"/>
      <c r="M45" s="413"/>
    </row>
    <row r="46" s="299" customFormat="1" ht="23" customHeight="1" spans="1:13">
      <c r="A46" s="412" t="s">
        <v>253</v>
      </c>
      <c r="B46" s="411">
        <v>58</v>
      </c>
      <c r="C46" s="335">
        <v>88</v>
      </c>
      <c r="D46" s="412">
        <v>85</v>
      </c>
      <c r="E46" s="409">
        <f t="shared" si="3"/>
        <v>146.551724137931</v>
      </c>
      <c r="F46" s="335"/>
      <c r="G46" s="335"/>
      <c r="L46" s="335"/>
      <c r="M46" s="413"/>
    </row>
    <row r="47" s="299" customFormat="1" ht="23" customHeight="1" spans="1:13">
      <c r="A47" s="412" t="s">
        <v>254</v>
      </c>
      <c r="B47" s="411">
        <v>222</v>
      </c>
      <c r="C47" s="335">
        <v>720</v>
      </c>
      <c r="D47" s="412">
        <v>718</v>
      </c>
      <c r="E47" s="409">
        <f t="shared" si="3"/>
        <v>323.423423423423</v>
      </c>
      <c r="F47" s="335"/>
      <c r="G47" s="335"/>
      <c r="L47" s="335"/>
      <c r="M47" s="413"/>
    </row>
    <row r="48" s="299" customFormat="1" ht="23" customHeight="1" spans="1:13">
      <c r="A48" s="412" t="s">
        <v>232</v>
      </c>
      <c r="B48" s="411">
        <v>164</v>
      </c>
      <c r="C48" s="335">
        <v>240</v>
      </c>
      <c r="D48" s="412">
        <v>235</v>
      </c>
      <c r="E48" s="409">
        <f t="shared" si="3"/>
        <v>143.292682926829</v>
      </c>
      <c r="F48" s="335"/>
      <c r="G48" s="335"/>
      <c r="L48" s="335"/>
      <c r="M48" s="413"/>
    </row>
    <row r="49" s="299" customFormat="1" ht="23" customHeight="1" spans="1:13">
      <c r="A49" s="412" t="s">
        <v>255</v>
      </c>
      <c r="B49" s="411">
        <v>133</v>
      </c>
      <c r="C49" s="335"/>
      <c r="D49" s="335"/>
      <c r="E49" s="409">
        <f t="shared" si="3"/>
        <v>0</v>
      </c>
      <c r="F49" s="335"/>
      <c r="G49" s="335"/>
      <c r="L49" s="335"/>
      <c r="M49" s="413"/>
    </row>
    <row r="50" s="299" customFormat="1" ht="23" customHeight="1" spans="1:13">
      <c r="A50" s="410" t="s">
        <v>256</v>
      </c>
      <c r="B50" s="411">
        <v>1055</v>
      </c>
      <c r="C50" s="412">
        <f>SUM(C51:C52)</f>
        <v>985</v>
      </c>
      <c r="D50" s="412">
        <f>SUM(D51:D52)</f>
        <v>792</v>
      </c>
      <c r="E50" s="409">
        <f t="shared" si="3"/>
        <v>75.0710900473934</v>
      </c>
      <c r="F50" s="335"/>
      <c r="G50" s="335"/>
      <c r="L50" s="335"/>
      <c r="M50" s="413"/>
    </row>
    <row r="51" s="299" customFormat="1" ht="23" customHeight="1" spans="1:13">
      <c r="A51" s="412" t="s">
        <v>227</v>
      </c>
      <c r="B51" s="411">
        <v>1055</v>
      </c>
      <c r="C51" s="335">
        <v>641</v>
      </c>
      <c r="D51" s="412">
        <v>520</v>
      </c>
      <c r="E51" s="409">
        <f t="shared" si="3"/>
        <v>49.2890995260664</v>
      </c>
      <c r="F51" s="335"/>
      <c r="G51" s="335"/>
      <c r="L51" s="335"/>
      <c r="M51" s="413"/>
    </row>
    <row r="52" s="299" customFormat="1" ht="23" customHeight="1" spans="1:13">
      <c r="A52" s="255" t="s">
        <v>228</v>
      </c>
      <c r="B52" s="411"/>
      <c r="C52" s="335">
        <v>344</v>
      </c>
      <c r="D52" s="412">
        <v>272</v>
      </c>
      <c r="E52" s="409"/>
      <c r="F52" s="335"/>
      <c r="G52" s="335"/>
      <c r="L52" s="335"/>
      <c r="M52" s="413"/>
    </row>
    <row r="53" s="299" customFormat="1" ht="23" customHeight="1" spans="1:13">
      <c r="A53" s="410" t="s">
        <v>257</v>
      </c>
      <c r="B53" s="411">
        <v>491</v>
      </c>
      <c r="C53" s="412">
        <f>SUM(C54:C60)</f>
        <v>1418</v>
      </c>
      <c r="D53" s="412">
        <f>SUM(D54:D60)</f>
        <v>987</v>
      </c>
      <c r="E53" s="409">
        <f t="shared" ref="E53:E59" si="4">D53/B53*100</f>
        <v>201.0183299389</v>
      </c>
      <c r="F53" s="335"/>
      <c r="G53" s="335"/>
      <c r="L53" s="335"/>
      <c r="M53" s="413"/>
    </row>
    <row r="54" s="299" customFormat="1" ht="23" customHeight="1" spans="1:13">
      <c r="A54" s="412" t="s">
        <v>227</v>
      </c>
      <c r="B54" s="411">
        <v>265</v>
      </c>
      <c r="C54" s="335">
        <v>521</v>
      </c>
      <c r="D54" s="412">
        <v>411</v>
      </c>
      <c r="E54" s="409">
        <f t="shared" si="4"/>
        <v>155.094339622642</v>
      </c>
      <c r="F54" s="335"/>
      <c r="G54" s="335"/>
      <c r="L54" s="335"/>
      <c r="M54" s="413"/>
    </row>
    <row r="55" s="299" customFormat="1" ht="23" customHeight="1" spans="1:13">
      <c r="A55" s="412" t="s">
        <v>228</v>
      </c>
      <c r="B55" s="411">
        <v>6</v>
      </c>
      <c r="C55" s="335">
        <v>30</v>
      </c>
      <c r="D55" s="412">
        <v>21</v>
      </c>
      <c r="E55" s="409">
        <f t="shared" si="4"/>
        <v>350</v>
      </c>
      <c r="F55" s="335"/>
      <c r="G55" s="335"/>
      <c r="L55" s="335"/>
      <c r="M55" s="413"/>
    </row>
    <row r="56" s="299" customFormat="1" ht="23" customHeight="1" spans="1:13">
      <c r="A56" s="412" t="s">
        <v>258</v>
      </c>
      <c r="B56" s="411">
        <v>81</v>
      </c>
      <c r="C56" s="335">
        <v>240</v>
      </c>
      <c r="D56" s="412">
        <v>138</v>
      </c>
      <c r="E56" s="409">
        <f t="shared" si="4"/>
        <v>170.37037037037</v>
      </c>
      <c r="F56" s="335"/>
      <c r="G56" s="335"/>
      <c r="L56" s="335"/>
      <c r="M56" s="413"/>
    </row>
    <row r="57" s="299" customFormat="1" ht="23" customHeight="1" spans="1:13">
      <c r="A57" s="412" t="s">
        <v>259</v>
      </c>
      <c r="B57" s="411">
        <v>131</v>
      </c>
      <c r="C57" s="335"/>
      <c r="E57" s="409">
        <f t="shared" si="4"/>
        <v>0</v>
      </c>
      <c r="F57" s="335"/>
      <c r="G57" s="335"/>
      <c r="L57" s="335"/>
      <c r="M57" s="413"/>
    </row>
    <row r="58" s="299" customFormat="1" ht="23" customHeight="1" spans="1:13">
      <c r="A58" s="412" t="s">
        <v>253</v>
      </c>
      <c r="B58" s="411">
        <v>6</v>
      </c>
      <c r="C58" s="335">
        <v>145</v>
      </c>
      <c r="D58" s="412">
        <v>40</v>
      </c>
      <c r="E58" s="409">
        <f t="shared" si="4"/>
        <v>666.666666666667</v>
      </c>
      <c r="F58" s="335"/>
      <c r="G58" s="335"/>
      <c r="L58" s="335"/>
      <c r="M58" s="413"/>
    </row>
    <row r="59" s="299" customFormat="1" ht="23" customHeight="1" spans="1:13">
      <c r="A59" s="412" t="s">
        <v>232</v>
      </c>
      <c r="B59" s="411">
        <v>2</v>
      </c>
      <c r="C59" s="335">
        <v>72</v>
      </c>
      <c r="D59" s="412">
        <v>69</v>
      </c>
      <c r="E59" s="409">
        <f t="shared" si="4"/>
        <v>3450</v>
      </c>
      <c r="F59" s="335"/>
      <c r="G59" s="335"/>
      <c r="L59" s="335"/>
      <c r="M59" s="413"/>
    </row>
    <row r="60" s="299" customFormat="1" ht="23" customHeight="1" spans="1:13">
      <c r="A60" s="255" t="s">
        <v>260</v>
      </c>
      <c r="B60" s="411"/>
      <c r="C60" s="335">
        <v>410</v>
      </c>
      <c r="D60" s="412">
        <v>308</v>
      </c>
      <c r="E60" s="409"/>
      <c r="F60" s="335"/>
      <c r="G60" s="335"/>
      <c r="L60" s="335"/>
      <c r="M60" s="413"/>
    </row>
    <row r="61" s="299" customFormat="1" ht="23" customHeight="1" spans="1:13">
      <c r="A61" s="410" t="s">
        <v>261</v>
      </c>
      <c r="B61" s="411">
        <v>478</v>
      </c>
      <c r="C61" s="335"/>
      <c r="D61" s="335"/>
      <c r="E61" s="409">
        <f t="shared" ref="E61:E78" si="5">D61/B61*100</f>
        <v>0</v>
      </c>
      <c r="F61" s="335"/>
      <c r="G61" s="335"/>
      <c r="L61" s="335"/>
      <c r="M61" s="413"/>
    </row>
    <row r="62" s="299" customFormat="1" ht="23" customHeight="1" spans="1:13">
      <c r="A62" s="412" t="s">
        <v>227</v>
      </c>
      <c r="B62" s="411">
        <v>183</v>
      </c>
      <c r="C62" s="335"/>
      <c r="D62" s="335"/>
      <c r="E62" s="409">
        <f t="shared" si="5"/>
        <v>0</v>
      </c>
      <c r="F62" s="335"/>
      <c r="G62" s="335"/>
      <c r="L62" s="335"/>
      <c r="M62" s="413"/>
    </row>
    <row r="63" s="299" customFormat="1" ht="23" customHeight="1" spans="1:13">
      <c r="A63" s="412" t="s">
        <v>228</v>
      </c>
      <c r="B63" s="411">
        <v>61</v>
      </c>
      <c r="C63" s="335"/>
      <c r="D63" s="335"/>
      <c r="E63" s="409">
        <f t="shared" si="5"/>
        <v>0</v>
      </c>
      <c r="F63" s="335"/>
      <c r="G63" s="335"/>
      <c r="L63" s="335"/>
      <c r="M63" s="413"/>
    </row>
    <row r="64" s="299" customFormat="1" ht="23" customHeight="1" spans="1:13">
      <c r="A64" s="412" t="s">
        <v>232</v>
      </c>
      <c r="B64" s="411">
        <v>69</v>
      </c>
      <c r="C64" s="335"/>
      <c r="D64" s="335"/>
      <c r="E64" s="409">
        <f t="shared" si="5"/>
        <v>0</v>
      </c>
      <c r="F64" s="335"/>
      <c r="G64" s="335"/>
      <c r="L64" s="335"/>
      <c r="M64" s="413"/>
    </row>
    <row r="65" s="299" customFormat="1" ht="23" customHeight="1" spans="1:13">
      <c r="A65" s="412" t="s">
        <v>262</v>
      </c>
      <c r="B65" s="411">
        <v>165</v>
      </c>
      <c r="C65" s="335"/>
      <c r="D65" s="335"/>
      <c r="E65" s="409">
        <f t="shared" si="5"/>
        <v>0</v>
      </c>
      <c r="F65" s="335"/>
      <c r="G65" s="335"/>
      <c r="L65" s="335"/>
      <c r="M65" s="413"/>
    </row>
    <row r="66" s="299" customFormat="1" ht="23" customHeight="1" spans="1:13">
      <c r="A66" s="410" t="s">
        <v>263</v>
      </c>
      <c r="B66" s="411">
        <v>824</v>
      </c>
      <c r="C66" s="412">
        <f>SUM(C67:C72)</f>
        <v>1768</v>
      </c>
      <c r="D66" s="412">
        <f>SUM(D67:D72)</f>
        <v>1543</v>
      </c>
      <c r="E66" s="409">
        <f t="shared" si="5"/>
        <v>187.257281553398</v>
      </c>
      <c r="F66" s="335"/>
      <c r="G66" s="335"/>
      <c r="L66" s="335"/>
      <c r="M66" s="413"/>
    </row>
    <row r="67" s="299" customFormat="1" ht="23" customHeight="1" spans="1:13">
      <c r="A67" s="412" t="s">
        <v>227</v>
      </c>
      <c r="B67" s="411">
        <v>543</v>
      </c>
      <c r="C67" s="335">
        <v>1300</v>
      </c>
      <c r="D67" s="412">
        <v>1089</v>
      </c>
      <c r="E67" s="409">
        <f t="shared" si="5"/>
        <v>200.552486187845</v>
      </c>
      <c r="F67" s="335"/>
      <c r="G67" s="335"/>
      <c r="L67" s="335"/>
      <c r="M67" s="413"/>
    </row>
    <row r="68" s="299" customFormat="1" ht="23" customHeight="1" spans="1:13">
      <c r="A68" s="412" t="s">
        <v>228</v>
      </c>
      <c r="B68" s="411">
        <v>134</v>
      </c>
      <c r="C68" s="335">
        <v>230</v>
      </c>
      <c r="D68" s="412">
        <v>225</v>
      </c>
      <c r="E68" s="409">
        <f t="shared" si="5"/>
        <v>167.910447761194</v>
      </c>
      <c r="F68" s="335"/>
      <c r="G68" s="335"/>
      <c r="L68" s="335"/>
      <c r="M68" s="413"/>
    </row>
    <row r="69" s="299" customFormat="1" ht="23" customHeight="1" spans="1:13">
      <c r="A69" s="412" t="s">
        <v>264</v>
      </c>
      <c r="B69" s="411">
        <v>133</v>
      </c>
      <c r="C69" s="335">
        <v>155</v>
      </c>
      <c r="D69" s="412">
        <v>150</v>
      </c>
      <c r="E69" s="409">
        <f t="shared" si="5"/>
        <v>112.781954887218</v>
      </c>
      <c r="F69" s="335"/>
      <c r="G69" s="335"/>
      <c r="L69" s="335"/>
      <c r="M69" s="413"/>
    </row>
    <row r="70" s="299" customFormat="1" ht="23" customHeight="1" spans="1:13">
      <c r="A70" s="412" t="s">
        <v>265</v>
      </c>
      <c r="B70" s="411">
        <v>14</v>
      </c>
      <c r="C70" s="335"/>
      <c r="D70" s="412"/>
      <c r="E70" s="409">
        <f t="shared" si="5"/>
        <v>0</v>
      </c>
      <c r="F70" s="335"/>
      <c r="G70" s="335"/>
      <c r="L70" s="335"/>
      <c r="M70" s="413"/>
    </row>
    <row r="71" s="299" customFormat="1" ht="23" customHeight="1" spans="1:13">
      <c r="A71" s="255" t="s">
        <v>266</v>
      </c>
      <c r="B71" s="411"/>
      <c r="C71" s="335">
        <v>5</v>
      </c>
      <c r="D71" s="412">
        <v>2</v>
      </c>
      <c r="E71" s="409"/>
      <c r="F71" s="335"/>
      <c r="G71" s="335"/>
      <c r="L71" s="335"/>
      <c r="M71" s="413"/>
    </row>
    <row r="72" s="299" customFormat="1" ht="23" customHeight="1" spans="1:13">
      <c r="A72" s="255" t="s">
        <v>232</v>
      </c>
      <c r="B72" s="411"/>
      <c r="C72" s="335">
        <v>78</v>
      </c>
      <c r="D72" s="412">
        <v>77</v>
      </c>
      <c r="E72" s="409"/>
      <c r="F72" s="335"/>
      <c r="G72" s="335"/>
      <c r="L72" s="335"/>
      <c r="M72" s="413"/>
    </row>
    <row r="73" s="299" customFormat="1" ht="23" customHeight="1" spans="1:13">
      <c r="A73" s="410" t="s">
        <v>267</v>
      </c>
      <c r="B73" s="411">
        <v>945</v>
      </c>
      <c r="C73" s="412">
        <f>SUM(C74:C81)</f>
        <v>4817</v>
      </c>
      <c r="D73" s="412">
        <f>SUM(D74:D81)</f>
        <v>3602</v>
      </c>
      <c r="E73" s="409">
        <f t="shared" ref="E73:E83" si="6">D73/B73*100</f>
        <v>381.164021164021</v>
      </c>
      <c r="F73" s="335"/>
      <c r="G73" s="335"/>
      <c r="L73" s="335"/>
      <c r="M73" s="413"/>
    </row>
    <row r="74" s="299" customFormat="1" ht="23" customHeight="1" spans="1:13">
      <c r="A74" s="412" t="s">
        <v>227</v>
      </c>
      <c r="B74" s="411">
        <v>225</v>
      </c>
      <c r="C74" s="335">
        <v>540</v>
      </c>
      <c r="D74" s="412">
        <v>530</v>
      </c>
      <c r="E74" s="409">
        <f t="shared" si="6"/>
        <v>235.555555555556</v>
      </c>
      <c r="F74" s="335"/>
      <c r="G74" s="335"/>
      <c r="L74" s="335"/>
      <c r="M74" s="413"/>
    </row>
    <row r="75" s="299" customFormat="1" ht="23" customHeight="1" spans="1:13">
      <c r="A75" s="412" t="s">
        <v>228</v>
      </c>
      <c r="B75" s="411">
        <v>5</v>
      </c>
      <c r="C75" s="335">
        <v>58</v>
      </c>
      <c r="D75" s="412">
        <v>57</v>
      </c>
      <c r="E75" s="409">
        <f t="shared" si="6"/>
        <v>1140</v>
      </c>
      <c r="F75" s="335"/>
      <c r="G75" s="335"/>
      <c r="L75" s="335"/>
      <c r="M75" s="413"/>
    </row>
    <row r="76" s="299" customFormat="1" ht="23" customHeight="1" spans="1:13">
      <c r="A76" s="412" t="s">
        <v>268</v>
      </c>
      <c r="B76" s="411">
        <v>55</v>
      </c>
      <c r="C76" s="335"/>
      <c r="D76" s="412"/>
      <c r="E76" s="409">
        <f t="shared" si="6"/>
        <v>0</v>
      </c>
      <c r="F76" s="335"/>
      <c r="G76" s="335"/>
      <c r="L76" s="335"/>
      <c r="M76" s="413"/>
    </row>
    <row r="77" s="299" customFormat="1" ht="23" customHeight="1" spans="1:13">
      <c r="A77" s="412" t="s">
        <v>269</v>
      </c>
      <c r="B77" s="411">
        <v>2</v>
      </c>
      <c r="C77" s="335"/>
      <c r="D77" s="412"/>
      <c r="E77" s="409">
        <f t="shared" si="6"/>
        <v>0</v>
      </c>
      <c r="F77" s="335"/>
      <c r="G77" s="335"/>
      <c r="L77" s="335"/>
      <c r="M77" s="413"/>
    </row>
    <row r="78" s="299" customFormat="1" ht="23" customHeight="1" spans="1:13">
      <c r="A78" s="412" t="s">
        <v>270</v>
      </c>
      <c r="B78" s="411">
        <v>138</v>
      </c>
      <c r="C78" s="335">
        <v>300</v>
      </c>
      <c r="D78" s="412">
        <v>297</v>
      </c>
      <c r="E78" s="409">
        <f t="shared" si="6"/>
        <v>215.217391304348</v>
      </c>
      <c r="F78" s="335"/>
      <c r="G78" s="335"/>
      <c r="L78" s="335"/>
      <c r="M78" s="413"/>
    </row>
    <row r="79" s="299" customFormat="1" ht="23" customHeight="1" spans="1:13">
      <c r="A79" s="412" t="s">
        <v>271</v>
      </c>
      <c r="B79" s="411">
        <v>319</v>
      </c>
      <c r="C79" s="335">
        <v>3344</v>
      </c>
      <c r="D79" s="412">
        <v>2165</v>
      </c>
      <c r="E79" s="409">
        <f t="shared" si="6"/>
        <v>678.683385579937</v>
      </c>
      <c r="F79" s="335"/>
      <c r="G79" s="335"/>
      <c r="L79" s="335"/>
      <c r="M79" s="413"/>
    </row>
    <row r="80" s="299" customFormat="1" ht="23" customHeight="1" spans="1:13">
      <c r="A80" s="412" t="s">
        <v>232</v>
      </c>
      <c r="B80" s="411">
        <v>36</v>
      </c>
      <c r="C80" s="335">
        <v>121</v>
      </c>
      <c r="D80" s="412">
        <v>110</v>
      </c>
      <c r="E80" s="409">
        <f t="shared" si="6"/>
        <v>305.555555555556</v>
      </c>
      <c r="F80" s="335"/>
      <c r="G80" s="335"/>
      <c r="L80" s="335"/>
      <c r="M80" s="413"/>
    </row>
    <row r="81" s="299" customFormat="1" ht="23" customHeight="1" spans="1:13">
      <c r="A81" s="412" t="s">
        <v>272</v>
      </c>
      <c r="B81" s="411">
        <v>165</v>
      </c>
      <c r="C81" s="335">
        <v>454</v>
      </c>
      <c r="D81" s="412">
        <v>443</v>
      </c>
      <c r="E81" s="409">
        <f t="shared" si="6"/>
        <v>268.484848484848</v>
      </c>
      <c r="F81" s="335"/>
      <c r="G81" s="335"/>
      <c r="L81" s="335"/>
      <c r="M81" s="413"/>
    </row>
    <row r="82" s="299" customFormat="1" ht="23" customHeight="1" spans="1:13">
      <c r="A82" s="410" t="s">
        <v>273</v>
      </c>
      <c r="B82" s="411">
        <v>10</v>
      </c>
      <c r="C82" s="335"/>
      <c r="D82" s="335"/>
      <c r="E82" s="409">
        <f t="shared" si="6"/>
        <v>0</v>
      </c>
      <c r="F82" s="335"/>
      <c r="G82" s="335"/>
      <c r="L82" s="335"/>
      <c r="M82" s="413"/>
    </row>
    <row r="83" s="299" customFormat="1" ht="23" customHeight="1" spans="1:13">
      <c r="A83" s="412" t="s">
        <v>274</v>
      </c>
      <c r="B83" s="411">
        <v>10</v>
      </c>
      <c r="C83" s="335"/>
      <c r="D83" s="335"/>
      <c r="E83" s="409">
        <f t="shared" si="6"/>
        <v>0</v>
      </c>
      <c r="F83" s="335"/>
      <c r="G83" s="335"/>
      <c r="L83" s="335"/>
      <c r="M83" s="413"/>
    </row>
    <row r="84" s="299" customFormat="1" ht="23" customHeight="1" spans="1:13">
      <c r="A84" s="255" t="s">
        <v>275</v>
      </c>
      <c r="B84" s="411"/>
      <c r="C84" s="335">
        <v>35</v>
      </c>
      <c r="D84" s="412">
        <v>30</v>
      </c>
      <c r="E84" s="409"/>
      <c r="F84" s="335"/>
      <c r="G84" s="335"/>
      <c r="L84" s="335"/>
      <c r="M84" s="413"/>
    </row>
    <row r="85" s="299" customFormat="1" ht="23" customHeight="1" spans="1:13">
      <c r="A85" s="410" t="s">
        <v>276</v>
      </c>
      <c r="B85" s="411">
        <v>169</v>
      </c>
      <c r="C85" s="412">
        <f>SUM(C86:C87)</f>
        <v>312</v>
      </c>
      <c r="D85" s="412">
        <f>SUM(D86:D87)</f>
        <v>306</v>
      </c>
      <c r="E85" s="409">
        <f t="shared" ref="E85:E113" si="7">D85/B85*100</f>
        <v>181.065088757396</v>
      </c>
      <c r="F85" s="335"/>
      <c r="G85" s="335"/>
      <c r="L85" s="335"/>
      <c r="M85" s="413"/>
    </row>
    <row r="86" s="299" customFormat="1" ht="23" customHeight="1" spans="1:13">
      <c r="A86" s="412" t="s">
        <v>227</v>
      </c>
      <c r="B86" s="411">
        <v>108</v>
      </c>
      <c r="C86" s="335">
        <v>222</v>
      </c>
      <c r="D86" s="412">
        <v>221</v>
      </c>
      <c r="E86" s="409">
        <f t="shared" si="7"/>
        <v>204.62962962963</v>
      </c>
      <c r="F86" s="335"/>
      <c r="G86" s="335"/>
      <c r="L86" s="335"/>
      <c r="M86" s="413"/>
    </row>
    <row r="87" s="299" customFormat="1" ht="23" customHeight="1" spans="1:13">
      <c r="A87" s="412" t="s">
        <v>228</v>
      </c>
      <c r="B87" s="411">
        <v>61</v>
      </c>
      <c r="C87" s="335">
        <v>90</v>
      </c>
      <c r="D87" s="412">
        <v>85</v>
      </c>
      <c r="E87" s="409">
        <f t="shared" si="7"/>
        <v>139.344262295082</v>
      </c>
      <c r="F87" s="335"/>
      <c r="G87" s="335"/>
      <c r="L87" s="335"/>
      <c r="M87" s="413"/>
    </row>
    <row r="88" s="299" customFormat="1" ht="23" customHeight="1" spans="1:13">
      <c r="A88" s="410" t="s">
        <v>277</v>
      </c>
      <c r="B88" s="411">
        <v>102</v>
      </c>
      <c r="C88" s="412">
        <f>SUM(C89:C90)</f>
        <v>128</v>
      </c>
      <c r="D88" s="412">
        <f>SUM(D89:D90)</f>
        <v>120</v>
      </c>
      <c r="E88" s="409">
        <f t="shared" si="7"/>
        <v>117.647058823529</v>
      </c>
      <c r="F88" s="335"/>
      <c r="G88" s="335"/>
      <c r="L88" s="335"/>
      <c r="M88" s="413"/>
    </row>
    <row r="89" s="299" customFormat="1" ht="23" customHeight="1" spans="1:13">
      <c r="A89" s="412" t="s">
        <v>227</v>
      </c>
      <c r="B89" s="411">
        <v>53</v>
      </c>
      <c r="C89" s="335">
        <v>73</v>
      </c>
      <c r="D89" s="412">
        <v>70</v>
      </c>
      <c r="E89" s="409">
        <f t="shared" si="7"/>
        <v>132.075471698113</v>
      </c>
      <c r="F89" s="335"/>
      <c r="G89" s="335"/>
      <c r="L89" s="335"/>
      <c r="M89" s="413"/>
    </row>
    <row r="90" s="299" customFormat="1" ht="23" customHeight="1" spans="1:13">
      <c r="A90" s="412" t="s">
        <v>228</v>
      </c>
      <c r="B90" s="411">
        <v>49</v>
      </c>
      <c r="C90" s="335">
        <v>55</v>
      </c>
      <c r="D90" s="412">
        <v>50</v>
      </c>
      <c r="E90" s="409">
        <f t="shared" si="7"/>
        <v>102.040816326531</v>
      </c>
      <c r="F90" s="335"/>
      <c r="G90" s="335"/>
      <c r="L90" s="335"/>
      <c r="M90" s="413"/>
    </row>
    <row r="91" s="299" customFormat="1" ht="23" customHeight="1" spans="1:13">
      <c r="A91" s="410" t="s">
        <v>278</v>
      </c>
      <c r="B91" s="411">
        <v>471</v>
      </c>
      <c r="C91" s="412">
        <f>SUM(C92:C95)</f>
        <v>864</v>
      </c>
      <c r="D91" s="412">
        <f>SUM(D92:D95)</f>
        <v>807</v>
      </c>
      <c r="E91" s="409">
        <f t="shared" si="7"/>
        <v>171.337579617834</v>
      </c>
      <c r="F91" s="335"/>
      <c r="G91" s="335"/>
      <c r="L91" s="335"/>
      <c r="M91" s="413"/>
    </row>
    <row r="92" s="299" customFormat="1" ht="23" customHeight="1" spans="1:13">
      <c r="A92" s="412" t="s">
        <v>227</v>
      </c>
      <c r="B92" s="411">
        <v>189</v>
      </c>
      <c r="C92" s="335">
        <v>424</v>
      </c>
      <c r="D92" s="412">
        <v>381</v>
      </c>
      <c r="E92" s="409">
        <f t="shared" si="7"/>
        <v>201.587301587302</v>
      </c>
      <c r="F92" s="335"/>
      <c r="G92" s="335"/>
      <c r="L92" s="335"/>
      <c r="M92" s="413"/>
    </row>
    <row r="93" s="299" customFormat="1" ht="23" customHeight="1" spans="1:13">
      <c r="A93" s="412" t="s">
        <v>228</v>
      </c>
      <c r="B93" s="411">
        <v>151</v>
      </c>
      <c r="C93" s="335">
        <v>130</v>
      </c>
      <c r="D93" s="412">
        <v>124</v>
      </c>
      <c r="E93" s="409">
        <f t="shared" si="7"/>
        <v>82.1192052980132</v>
      </c>
      <c r="F93" s="335"/>
      <c r="G93" s="335"/>
      <c r="L93" s="335"/>
      <c r="M93" s="413"/>
    </row>
    <row r="94" s="299" customFormat="1" ht="23" customHeight="1" spans="1:13">
      <c r="A94" s="412" t="s">
        <v>232</v>
      </c>
      <c r="B94" s="411">
        <v>14</v>
      </c>
      <c r="C94" s="335"/>
      <c r="D94" s="335"/>
      <c r="E94" s="409">
        <f t="shared" si="7"/>
        <v>0</v>
      </c>
      <c r="F94" s="335"/>
      <c r="G94" s="335"/>
      <c r="L94" s="335"/>
      <c r="M94" s="413"/>
    </row>
    <row r="95" s="299" customFormat="1" ht="23" customHeight="1" spans="1:13">
      <c r="A95" s="412" t="s">
        <v>279</v>
      </c>
      <c r="B95" s="411">
        <v>117</v>
      </c>
      <c r="C95" s="335">
        <v>310</v>
      </c>
      <c r="D95" s="412">
        <v>302</v>
      </c>
      <c r="E95" s="409">
        <f t="shared" si="7"/>
        <v>258.119658119658</v>
      </c>
      <c r="F95" s="335"/>
      <c r="G95" s="335"/>
      <c r="L95" s="335"/>
      <c r="M95" s="413"/>
    </row>
    <row r="96" s="299" customFormat="1" ht="23" customHeight="1" spans="1:13">
      <c r="A96" s="410" t="s">
        <v>280</v>
      </c>
      <c r="B96" s="411">
        <v>1661</v>
      </c>
      <c r="C96" s="412">
        <f>SUM(C97:C100)</f>
        <v>2732</v>
      </c>
      <c r="D96" s="412">
        <f>SUM(D97:D100)</f>
        <v>2466</v>
      </c>
      <c r="E96" s="409">
        <f t="shared" si="7"/>
        <v>148.46478025286</v>
      </c>
      <c r="F96" s="335"/>
      <c r="G96" s="335"/>
      <c r="L96" s="335"/>
      <c r="M96" s="413"/>
    </row>
    <row r="97" s="299" customFormat="1" ht="23" customHeight="1" spans="1:13">
      <c r="A97" s="412" t="s">
        <v>227</v>
      </c>
      <c r="B97" s="411">
        <v>645</v>
      </c>
      <c r="C97" s="335">
        <v>1502</v>
      </c>
      <c r="D97" s="412">
        <v>1250</v>
      </c>
      <c r="E97" s="409">
        <f t="shared" si="7"/>
        <v>193.798449612403</v>
      </c>
      <c r="F97" s="335"/>
      <c r="G97" s="335"/>
      <c r="L97" s="335"/>
      <c r="M97" s="413"/>
    </row>
    <row r="98" s="299" customFormat="1" ht="23" customHeight="1" spans="1:13">
      <c r="A98" s="412" t="s">
        <v>228</v>
      </c>
      <c r="B98" s="411">
        <v>440</v>
      </c>
      <c r="C98" s="335">
        <v>780</v>
      </c>
      <c r="D98" s="412">
        <v>772</v>
      </c>
      <c r="E98" s="409">
        <f t="shared" si="7"/>
        <v>175.454545454545</v>
      </c>
      <c r="F98" s="335"/>
      <c r="G98" s="335"/>
      <c r="L98" s="335"/>
      <c r="M98" s="413"/>
    </row>
    <row r="99" s="299" customFormat="1" ht="23" customHeight="1" spans="1:13">
      <c r="A99" s="412" t="s">
        <v>232</v>
      </c>
      <c r="B99" s="411">
        <v>112</v>
      </c>
      <c r="C99" s="335">
        <v>130</v>
      </c>
      <c r="D99" s="412">
        <v>127</v>
      </c>
      <c r="E99" s="409">
        <f t="shared" si="7"/>
        <v>113.392857142857</v>
      </c>
      <c r="F99" s="335"/>
      <c r="G99" s="335"/>
      <c r="L99" s="335"/>
      <c r="M99" s="413"/>
    </row>
    <row r="100" s="299" customFormat="1" ht="23" customHeight="1" spans="1:13">
      <c r="A100" s="412" t="s">
        <v>281</v>
      </c>
      <c r="B100" s="411">
        <v>464</v>
      </c>
      <c r="C100" s="335">
        <v>320</v>
      </c>
      <c r="D100" s="412">
        <v>317</v>
      </c>
      <c r="E100" s="409">
        <f t="shared" si="7"/>
        <v>68.3189655172414</v>
      </c>
      <c r="F100" s="335"/>
      <c r="G100" s="335"/>
      <c r="L100" s="335"/>
      <c r="M100" s="413"/>
    </row>
    <row r="101" s="299" customFormat="1" ht="23" customHeight="1" spans="1:13">
      <c r="A101" s="410" t="s">
        <v>282</v>
      </c>
      <c r="B101" s="411">
        <v>775</v>
      </c>
      <c r="C101" s="412">
        <f>SUM(C102:C105)</f>
        <v>1744</v>
      </c>
      <c r="D101" s="412">
        <f>SUM(D102:D105)</f>
        <v>1555</v>
      </c>
      <c r="E101" s="409">
        <f t="shared" si="7"/>
        <v>200.645161290323</v>
      </c>
      <c r="F101" s="335"/>
      <c r="G101" s="335"/>
      <c r="L101" s="335"/>
      <c r="M101" s="413"/>
    </row>
    <row r="102" s="299" customFormat="1" ht="23" customHeight="1" spans="1:13">
      <c r="A102" s="412" t="s">
        <v>227</v>
      </c>
      <c r="B102" s="411">
        <v>275</v>
      </c>
      <c r="C102" s="335">
        <v>984</v>
      </c>
      <c r="D102" s="412">
        <v>802</v>
      </c>
      <c r="E102" s="409">
        <f t="shared" si="7"/>
        <v>291.636363636364</v>
      </c>
      <c r="F102" s="335"/>
      <c r="G102" s="335"/>
      <c r="L102" s="335"/>
      <c r="M102" s="413"/>
    </row>
    <row r="103" s="299" customFormat="1" ht="23" customHeight="1" spans="1:13">
      <c r="A103" s="412" t="s">
        <v>228</v>
      </c>
      <c r="B103" s="411">
        <v>235</v>
      </c>
      <c r="C103" s="335">
        <v>510</v>
      </c>
      <c r="D103" s="412">
        <v>507</v>
      </c>
      <c r="E103" s="409">
        <f t="shared" si="7"/>
        <v>215.744680851064</v>
      </c>
      <c r="F103" s="335"/>
      <c r="G103" s="335"/>
      <c r="L103" s="335"/>
      <c r="M103" s="413"/>
    </row>
    <row r="104" s="299" customFormat="1" ht="23" customHeight="1" spans="1:13">
      <c r="A104" s="412" t="s">
        <v>232</v>
      </c>
      <c r="B104" s="411">
        <v>39</v>
      </c>
      <c r="C104" s="335">
        <v>130</v>
      </c>
      <c r="D104" s="412">
        <v>129</v>
      </c>
      <c r="E104" s="409">
        <f t="shared" si="7"/>
        <v>330.769230769231</v>
      </c>
      <c r="F104" s="335"/>
      <c r="G104" s="335"/>
      <c r="L104" s="335"/>
      <c r="M104" s="413"/>
    </row>
    <row r="105" s="299" customFormat="1" ht="23" customHeight="1" spans="1:13">
      <c r="A105" s="412" t="s">
        <v>283</v>
      </c>
      <c r="B105" s="411">
        <v>226</v>
      </c>
      <c r="C105" s="335">
        <v>120</v>
      </c>
      <c r="D105" s="412">
        <v>117</v>
      </c>
      <c r="E105" s="409">
        <f t="shared" si="7"/>
        <v>51.7699115044248</v>
      </c>
      <c r="F105" s="335"/>
      <c r="G105" s="335"/>
      <c r="L105" s="335"/>
      <c r="M105" s="413"/>
    </row>
    <row r="106" s="299" customFormat="1" ht="23" customHeight="1" spans="1:13">
      <c r="A106" s="410" t="s">
        <v>284</v>
      </c>
      <c r="B106" s="411">
        <v>482</v>
      </c>
      <c r="C106" s="412">
        <f>SUM(C107:C110)</f>
        <v>911</v>
      </c>
      <c r="D106" s="412">
        <f>SUM(D107:D110)</f>
        <v>877</v>
      </c>
      <c r="E106" s="409">
        <f t="shared" si="7"/>
        <v>181.95020746888</v>
      </c>
      <c r="F106" s="335"/>
      <c r="G106" s="335"/>
      <c r="L106" s="335"/>
      <c r="M106" s="413"/>
    </row>
    <row r="107" s="299" customFormat="1" ht="23" customHeight="1" spans="1:13">
      <c r="A107" s="412" t="s">
        <v>227</v>
      </c>
      <c r="B107" s="411">
        <v>230</v>
      </c>
      <c r="C107" s="335">
        <v>340</v>
      </c>
      <c r="D107" s="412">
        <v>337</v>
      </c>
      <c r="E107" s="409">
        <f t="shared" si="7"/>
        <v>146.521739130435</v>
      </c>
      <c r="F107" s="335"/>
      <c r="G107" s="335"/>
      <c r="L107" s="335"/>
      <c r="M107" s="413"/>
    </row>
    <row r="108" s="299" customFormat="1" ht="23" customHeight="1" spans="1:13">
      <c r="A108" s="412" t="s">
        <v>228</v>
      </c>
      <c r="B108" s="411">
        <v>238</v>
      </c>
      <c r="C108" s="335">
        <v>511</v>
      </c>
      <c r="D108" s="412">
        <v>487</v>
      </c>
      <c r="E108" s="409">
        <f t="shared" si="7"/>
        <v>204.621848739496</v>
      </c>
      <c r="F108" s="335"/>
      <c r="G108" s="335"/>
      <c r="L108" s="335"/>
      <c r="M108" s="413"/>
    </row>
    <row r="109" s="299" customFormat="1" ht="23" customHeight="1" spans="1:13">
      <c r="A109" s="255" t="s">
        <v>232</v>
      </c>
      <c r="B109" s="411"/>
      <c r="C109" s="335">
        <v>60</v>
      </c>
      <c r="D109" s="412">
        <v>53</v>
      </c>
      <c r="E109" s="409"/>
      <c r="F109" s="335"/>
      <c r="G109" s="335"/>
      <c r="L109" s="335"/>
      <c r="M109" s="413"/>
    </row>
    <row r="110" s="299" customFormat="1" ht="23" customHeight="1" spans="1:13">
      <c r="A110" s="412" t="s">
        <v>285</v>
      </c>
      <c r="B110" s="411">
        <v>14</v>
      </c>
      <c r="C110" s="335"/>
      <c r="D110" s="412"/>
      <c r="E110" s="409">
        <f>D110/B110*100</f>
        <v>0</v>
      </c>
      <c r="F110" s="335"/>
      <c r="G110" s="335"/>
      <c r="L110" s="335"/>
      <c r="M110" s="413"/>
    </row>
    <row r="111" s="299" customFormat="1" ht="23" customHeight="1" spans="1:13">
      <c r="A111" s="410" t="s">
        <v>286</v>
      </c>
      <c r="B111" s="411">
        <v>304</v>
      </c>
      <c r="C111" s="412">
        <f>SUM(C112:C116)</f>
        <v>619</v>
      </c>
      <c r="D111" s="412">
        <f>SUM(D112:D116)</f>
        <v>549</v>
      </c>
      <c r="E111" s="409">
        <f>D111/B111*100</f>
        <v>180.592105263158</v>
      </c>
      <c r="F111" s="335"/>
      <c r="G111" s="335"/>
      <c r="L111" s="335"/>
      <c r="M111" s="413"/>
    </row>
    <row r="112" s="299" customFormat="1" ht="23" customHeight="1" spans="1:13">
      <c r="A112" s="412" t="s">
        <v>227</v>
      </c>
      <c r="B112" s="411">
        <v>136</v>
      </c>
      <c r="C112" s="335">
        <v>244</v>
      </c>
      <c r="D112" s="412">
        <v>201</v>
      </c>
      <c r="E112" s="409">
        <f>D112/B112*100</f>
        <v>147.794117647059</v>
      </c>
      <c r="F112" s="335"/>
      <c r="G112" s="335"/>
      <c r="L112" s="335"/>
      <c r="M112" s="413"/>
    </row>
    <row r="113" s="299" customFormat="1" ht="23" customHeight="1" spans="1:13">
      <c r="A113" s="412" t="s">
        <v>228</v>
      </c>
      <c r="B113" s="411">
        <v>90</v>
      </c>
      <c r="C113" s="335">
        <v>170</v>
      </c>
      <c r="D113" s="412">
        <v>161</v>
      </c>
      <c r="E113" s="409">
        <f>D113/B113*100</f>
        <v>178.888888888889</v>
      </c>
      <c r="F113" s="335"/>
      <c r="G113" s="335"/>
      <c r="L113" s="335"/>
      <c r="M113" s="413"/>
    </row>
    <row r="114" s="299" customFormat="1" ht="23" customHeight="1" spans="1:13">
      <c r="A114" s="255" t="s">
        <v>287</v>
      </c>
      <c r="B114" s="411"/>
      <c r="C114" s="335">
        <v>110</v>
      </c>
      <c r="D114" s="412">
        <v>100</v>
      </c>
      <c r="E114" s="409"/>
      <c r="F114" s="335"/>
      <c r="G114" s="335"/>
      <c r="L114" s="335"/>
      <c r="M114" s="413"/>
    </row>
    <row r="115" s="299" customFormat="1" ht="23" customHeight="1" spans="1:13">
      <c r="A115" s="255" t="s">
        <v>232</v>
      </c>
      <c r="B115" s="411"/>
      <c r="C115" s="335">
        <v>70</v>
      </c>
      <c r="D115" s="412">
        <v>66</v>
      </c>
      <c r="E115" s="409"/>
      <c r="F115" s="335"/>
      <c r="G115" s="335"/>
      <c r="L115" s="335"/>
      <c r="M115" s="413"/>
    </row>
    <row r="116" s="299" customFormat="1" ht="23" customHeight="1" spans="1:13">
      <c r="A116" s="412" t="s">
        <v>288</v>
      </c>
      <c r="B116" s="411">
        <v>78</v>
      </c>
      <c r="C116" s="335">
        <v>25</v>
      </c>
      <c r="D116" s="412">
        <v>21</v>
      </c>
      <c r="E116" s="409">
        <f>D116/B116*100</f>
        <v>26.9230769230769</v>
      </c>
      <c r="F116" s="335"/>
      <c r="G116" s="335"/>
      <c r="L116" s="335"/>
      <c r="M116" s="413"/>
    </row>
    <row r="117" s="299" customFormat="1" ht="23" customHeight="1" spans="1:13">
      <c r="A117" s="410" t="s">
        <v>289</v>
      </c>
      <c r="B117" s="411">
        <v>697</v>
      </c>
      <c r="C117" s="412">
        <f>SUM(C118:C121)</f>
        <v>1136</v>
      </c>
      <c r="D117" s="412">
        <f>SUM(D118:D121)</f>
        <v>1066</v>
      </c>
      <c r="E117" s="409">
        <f>D117/B117*100</f>
        <v>152.941176470588</v>
      </c>
      <c r="F117" s="335"/>
      <c r="G117" s="335"/>
      <c r="L117" s="335"/>
      <c r="M117" s="413"/>
    </row>
    <row r="118" s="299" customFormat="1" ht="23" customHeight="1" spans="1:13">
      <c r="A118" s="412" t="s">
        <v>227</v>
      </c>
      <c r="B118" s="411">
        <v>222</v>
      </c>
      <c r="C118" s="335">
        <v>451</v>
      </c>
      <c r="D118" s="412">
        <v>396</v>
      </c>
      <c r="E118" s="409">
        <f>D118/B118*100</f>
        <v>178.378378378378</v>
      </c>
      <c r="F118" s="335"/>
      <c r="G118" s="335"/>
      <c r="L118" s="335"/>
      <c r="M118" s="413"/>
    </row>
    <row r="119" s="299" customFormat="1" ht="23" customHeight="1" spans="1:13">
      <c r="A119" s="412" t="s">
        <v>228</v>
      </c>
      <c r="B119" s="411">
        <v>244</v>
      </c>
      <c r="C119" s="335">
        <v>402</v>
      </c>
      <c r="D119" s="412">
        <v>391</v>
      </c>
      <c r="E119" s="409">
        <f>D119/B119*100</f>
        <v>160.245901639344</v>
      </c>
      <c r="F119" s="335"/>
      <c r="G119" s="335"/>
      <c r="L119" s="335"/>
      <c r="M119" s="413"/>
    </row>
    <row r="120" s="299" customFormat="1" ht="23" customHeight="1" spans="1:13">
      <c r="A120" s="255" t="s">
        <v>232</v>
      </c>
      <c r="B120" s="411"/>
      <c r="C120" s="335">
        <v>60</v>
      </c>
      <c r="D120" s="412">
        <v>57</v>
      </c>
      <c r="E120" s="409"/>
      <c r="F120" s="335"/>
      <c r="G120" s="335"/>
      <c r="L120" s="335"/>
      <c r="M120" s="413"/>
    </row>
    <row r="121" s="299" customFormat="1" ht="23" customHeight="1" spans="1:13">
      <c r="A121" s="412" t="s">
        <v>290</v>
      </c>
      <c r="B121" s="411">
        <v>231</v>
      </c>
      <c r="C121" s="335">
        <v>223</v>
      </c>
      <c r="D121" s="412">
        <v>222</v>
      </c>
      <c r="E121" s="409">
        <f t="shared" ref="E121:E135" si="8">D121/B121*100</f>
        <v>96.1038961038961</v>
      </c>
      <c r="F121" s="335"/>
      <c r="G121" s="335"/>
      <c r="L121" s="335"/>
      <c r="M121" s="413"/>
    </row>
    <row r="122" s="299" customFormat="1" ht="23" customHeight="1" spans="1:13">
      <c r="A122" s="410" t="s">
        <v>291</v>
      </c>
      <c r="B122" s="411">
        <v>2019</v>
      </c>
      <c r="C122" s="412">
        <f>SUM(C123:C127)</f>
        <v>2593</v>
      </c>
      <c r="D122" s="412">
        <f>SUM(D123:D127)</f>
        <v>2250</v>
      </c>
      <c r="E122" s="409">
        <f t="shared" si="8"/>
        <v>111.441307578009</v>
      </c>
      <c r="F122" s="335"/>
      <c r="G122" s="335"/>
      <c r="L122" s="335"/>
      <c r="M122" s="413"/>
    </row>
    <row r="123" s="299" customFormat="1" ht="23" customHeight="1" spans="1:13">
      <c r="A123" s="412" t="s">
        <v>227</v>
      </c>
      <c r="B123" s="411">
        <v>1116</v>
      </c>
      <c r="C123" s="335">
        <v>2111</v>
      </c>
      <c r="D123" s="412">
        <v>1867</v>
      </c>
      <c r="E123" s="409">
        <f t="shared" si="8"/>
        <v>167.293906810036</v>
      </c>
      <c r="F123" s="335"/>
      <c r="G123" s="335"/>
      <c r="L123" s="335"/>
      <c r="M123" s="413"/>
    </row>
    <row r="124" s="299" customFormat="1" ht="23" customHeight="1" spans="1:13">
      <c r="A124" s="412" t="s">
        <v>228</v>
      </c>
      <c r="B124" s="411">
        <v>179</v>
      </c>
      <c r="C124" s="335">
        <v>420</v>
      </c>
      <c r="D124" s="412">
        <v>322</v>
      </c>
      <c r="E124" s="409">
        <f t="shared" si="8"/>
        <v>179.888268156425</v>
      </c>
      <c r="F124" s="335"/>
      <c r="G124" s="335"/>
      <c r="L124" s="335"/>
      <c r="M124" s="413"/>
    </row>
    <row r="125" s="299" customFormat="1" ht="23" customHeight="1" spans="1:13">
      <c r="A125" s="412" t="s">
        <v>292</v>
      </c>
      <c r="B125" s="411">
        <v>172</v>
      </c>
      <c r="C125" s="335"/>
      <c r="D125" s="335"/>
      <c r="E125" s="409">
        <f t="shared" si="8"/>
        <v>0</v>
      </c>
      <c r="F125" s="335"/>
      <c r="G125" s="335"/>
      <c r="L125" s="335"/>
      <c r="M125" s="413"/>
    </row>
    <row r="126" s="299" customFormat="1" ht="23" customHeight="1" spans="1:13">
      <c r="A126" s="255" t="s">
        <v>293</v>
      </c>
      <c r="B126" s="411">
        <v>26</v>
      </c>
      <c r="C126" s="335">
        <v>62</v>
      </c>
      <c r="D126" s="412">
        <v>61</v>
      </c>
      <c r="E126" s="409">
        <f t="shared" si="8"/>
        <v>234.615384615385</v>
      </c>
      <c r="F126" s="335"/>
      <c r="G126" s="335"/>
      <c r="L126" s="335"/>
      <c r="M126" s="413"/>
    </row>
    <row r="127" s="299" customFormat="1" ht="23" customHeight="1" spans="1:13">
      <c r="A127" s="412" t="s">
        <v>294</v>
      </c>
      <c r="B127" s="411">
        <v>2</v>
      </c>
      <c r="C127" s="335"/>
      <c r="D127" s="335"/>
      <c r="E127" s="409">
        <f t="shared" si="8"/>
        <v>0</v>
      </c>
      <c r="F127" s="335"/>
      <c r="G127" s="335"/>
      <c r="L127" s="335"/>
      <c r="M127" s="413"/>
    </row>
    <row r="128" s="299" customFormat="1" ht="23" customHeight="1" spans="1:13">
      <c r="A128" s="412" t="s">
        <v>253</v>
      </c>
      <c r="B128" s="411">
        <v>10</v>
      </c>
      <c r="C128" s="335"/>
      <c r="D128" s="335"/>
      <c r="E128" s="409">
        <f t="shared" si="8"/>
        <v>0</v>
      </c>
      <c r="F128" s="335"/>
      <c r="G128" s="335"/>
      <c r="L128" s="335"/>
      <c r="M128" s="413"/>
    </row>
    <row r="129" s="299" customFormat="1" ht="23" customHeight="1" spans="1:13">
      <c r="A129" s="412" t="s">
        <v>295</v>
      </c>
      <c r="B129" s="411">
        <v>68</v>
      </c>
      <c r="C129" s="335"/>
      <c r="D129" s="335"/>
      <c r="E129" s="409">
        <f t="shared" si="8"/>
        <v>0</v>
      </c>
      <c r="F129" s="335"/>
      <c r="G129" s="335"/>
      <c r="L129" s="335"/>
      <c r="M129" s="413"/>
    </row>
    <row r="130" s="299" customFormat="1" ht="23" customHeight="1" spans="1:13">
      <c r="A130" s="255" t="s">
        <v>296</v>
      </c>
      <c r="B130" s="411"/>
      <c r="C130" s="335">
        <v>382</v>
      </c>
      <c r="D130" s="412">
        <v>380</v>
      </c>
      <c r="E130" s="409"/>
      <c r="F130" s="335"/>
      <c r="G130" s="335"/>
      <c r="L130" s="335"/>
      <c r="M130" s="413"/>
    </row>
    <row r="131" s="299" customFormat="1" ht="23" customHeight="1" spans="1:13">
      <c r="A131" s="412" t="s">
        <v>297</v>
      </c>
      <c r="B131" s="411">
        <v>55</v>
      </c>
      <c r="C131" s="335"/>
      <c r="D131" s="335"/>
      <c r="E131" s="409">
        <f t="shared" ref="E131:E137" si="9">D131/B131*100</f>
        <v>0</v>
      </c>
      <c r="F131" s="335"/>
      <c r="G131" s="335"/>
      <c r="L131" s="335"/>
      <c r="M131" s="413"/>
    </row>
    <row r="132" s="299" customFormat="1" ht="23" customHeight="1" spans="1:13">
      <c r="A132" s="412" t="s">
        <v>298</v>
      </c>
      <c r="B132" s="411">
        <v>83</v>
      </c>
      <c r="C132" s="335"/>
      <c r="D132" s="335"/>
      <c r="E132" s="409">
        <f t="shared" si="9"/>
        <v>0</v>
      </c>
      <c r="F132" s="335"/>
      <c r="G132" s="335"/>
      <c r="L132" s="335"/>
      <c r="M132" s="413"/>
    </row>
    <row r="133" s="299" customFormat="1" ht="23" customHeight="1" spans="1:13">
      <c r="A133" s="412" t="s">
        <v>232</v>
      </c>
      <c r="B133" s="411">
        <v>58</v>
      </c>
      <c r="C133" s="335">
        <v>270</v>
      </c>
      <c r="D133" s="412">
        <v>264</v>
      </c>
      <c r="E133" s="409">
        <f t="shared" si="9"/>
        <v>455.172413793103</v>
      </c>
      <c r="F133" s="335"/>
      <c r="G133" s="335"/>
      <c r="L133" s="335"/>
      <c r="M133" s="413"/>
    </row>
    <row r="134" s="299" customFormat="1" ht="23" customHeight="1" spans="1:13">
      <c r="A134" s="412" t="s">
        <v>299</v>
      </c>
      <c r="B134" s="411">
        <v>250</v>
      </c>
      <c r="C134" s="335"/>
      <c r="D134" s="335"/>
      <c r="E134" s="409">
        <f t="shared" si="9"/>
        <v>0</v>
      </c>
      <c r="F134" s="335"/>
      <c r="G134" s="335"/>
      <c r="L134" s="335"/>
      <c r="M134" s="413"/>
    </row>
    <row r="135" s="299" customFormat="1" ht="23" customHeight="1" spans="1:13">
      <c r="A135" s="410" t="s">
        <v>300</v>
      </c>
      <c r="B135" s="411">
        <v>246</v>
      </c>
      <c r="C135" s="412">
        <f>SUM(C136)</f>
        <v>180</v>
      </c>
      <c r="D135" s="412">
        <f>SUM(D136)</f>
        <v>178</v>
      </c>
      <c r="E135" s="409">
        <f t="shared" si="9"/>
        <v>72.3577235772358</v>
      </c>
      <c r="F135" s="335"/>
      <c r="G135" s="335"/>
      <c r="L135" s="335"/>
      <c r="M135" s="413"/>
    </row>
    <row r="136" s="299" customFormat="1" ht="23" customHeight="1" spans="1:13">
      <c r="A136" s="412" t="s">
        <v>301</v>
      </c>
      <c r="B136" s="411">
        <v>246</v>
      </c>
      <c r="C136" s="335">
        <v>180</v>
      </c>
      <c r="D136" s="412">
        <v>178</v>
      </c>
      <c r="E136" s="409">
        <f t="shared" si="9"/>
        <v>72.3577235772358</v>
      </c>
      <c r="F136" s="335"/>
      <c r="G136" s="335"/>
      <c r="L136" s="335"/>
      <c r="M136" s="413"/>
    </row>
    <row r="137" s="299" customFormat="1" ht="23" customHeight="1" spans="1:15">
      <c r="A137" s="410" t="s">
        <v>85</v>
      </c>
      <c r="B137" s="335">
        <v>57</v>
      </c>
      <c r="C137" s="335">
        <f>C138+C143</f>
        <v>257</v>
      </c>
      <c r="D137" s="335">
        <v>292</v>
      </c>
      <c r="E137" s="409">
        <f t="shared" si="9"/>
        <v>512.280701754386</v>
      </c>
      <c r="F137" s="335">
        <f>D137/G137*100</f>
        <v>109.36329588015</v>
      </c>
      <c r="G137" s="335">
        <v>267</v>
      </c>
      <c r="I137" s="299">
        <v>256</v>
      </c>
      <c r="J137" s="299">
        <f>I137-C137</f>
        <v>-1</v>
      </c>
      <c r="L137" s="335">
        <v>57</v>
      </c>
      <c r="M137" s="413"/>
      <c r="N137" s="299">
        <v>200</v>
      </c>
      <c r="O137" s="299">
        <f>SUM(L137:N137)</f>
        <v>257</v>
      </c>
    </row>
    <row r="138" s="299" customFormat="1" ht="23" customHeight="1" spans="1:13">
      <c r="A138" s="410" t="s">
        <v>302</v>
      </c>
      <c r="B138" s="411">
        <v>45</v>
      </c>
      <c r="C138" s="412">
        <f>SUM(C139:C142)</f>
        <v>249</v>
      </c>
      <c r="D138" s="412">
        <f>SUM(D139:D142)</f>
        <v>285</v>
      </c>
      <c r="E138" s="409"/>
      <c r="F138" s="335"/>
      <c r="G138" s="335"/>
      <c r="L138" s="335"/>
      <c r="M138" s="413"/>
    </row>
    <row r="139" s="299" customFormat="1" ht="23" customHeight="1" spans="1:13">
      <c r="A139" s="412" t="s">
        <v>303</v>
      </c>
      <c r="B139" s="411">
        <v>34</v>
      </c>
      <c r="C139" s="335">
        <v>70</v>
      </c>
      <c r="D139" s="412">
        <v>75</v>
      </c>
      <c r="E139" s="409"/>
      <c r="F139" s="335"/>
      <c r="G139" s="335"/>
      <c r="L139" s="335"/>
      <c r="M139" s="413"/>
    </row>
    <row r="140" s="299" customFormat="1" ht="23" customHeight="1" spans="1:13">
      <c r="A140" s="412" t="s">
        <v>304</v>
      </c>
      <c r="B140" s="411">
        <v>2</v>
      </c>
      <c r="C140" s="335"/>
      <c r="D140" s="412"/>
      <c r="E140" s="409"/>
      <c r="F140" s="335"/>
      <c r="G140" s="335"/>
      <c r="L140" s="335"/>
      <c r="M140" s="413"/>
    </row>
    <row r="141" s="299" customFormat="1" ht="23" customHeight="1" spans="1:13">
      <c r="A141" s="412" t="s">
        <v>305</v>
      </c>
      <c r="B141" s="411">
        <v>9</v>
      </c>
      <c r="C141" s="335">
        <v>130</v>
      </c>
      <c r="D141" s="412">
        <v>150</v>
      </c>
      <c r="E141" s="409"/>
      <c r="F141" s="335"/>
      <c r="G141" s="335"/>
      <c r="L141" s="335"/>
      <c r="M141" s="413"/>
    </row>
    <row r="142" s="299" customFormat="1" ht="23" customHeight="1" spans="1:13">
      <c r="A142" s="255" t="s">
        <v>306</v>
      </c>
      <c r="B142" s="411"/>
      <c r="C142" s="335">
        <v>49</v>
      </c>
      <c r="D142" s="412">
        <v>60</v>
      </c>
      <c r="E142" s="409"/>
      <c r="F142" s="335"/>
      <c r="G142" s="335"/>
      <c r="L142" s="335"/>
      <c r="M142" s="413"/>
    </row>
    <row r="143" s="299" customFormat="1" ht="23" customHeight="1" spans="1:13">
      <c r="A143" s="410" t="s">
        <v>307</v>
      </c>
      <c r="B143" s="411">
        <v>12</v>
      </c>
      <c r="C143" s="335">
        <v>8</v>
      </c>
      <c r="D143" s="412">
        <v>7</v>
      </c>
      <c r="E143" s="409"/>
      <c r="F143" s="335"/>
      <c r="G143" s="335"/>
      <c r="L143" s="335"/>
      <c r="M143" s="413"/>
    </row>
    <row r="144" s="299" customFormat="1" ht="23" customHeight="1" spans="1:13">
      <c r="A144" s="412" t="s">
        <v>308</v>
      </c>
      <c r="B144" s="411">
        <v>12</v>
      </c>
      <c r="C144" s="335">
        <v>8</v>
      </c>
      <c r="D144" s="412">
        <v>7</v>
      </c>
      <c r="E144" s="409"/>
      <c r="F144" s="335"/>
      <c r="G144" s="335"/>
      <c r="L144" s="335"/>
      <c r="M144" s="413"/>
    </row>
    <row r="145" s="299" customFormat="1" ht="23" customHeight="1" spans="1:15">
      <c r="A145" s="410" t="s">
        <v>87</v>
      </c>
      <c r="B145" s="335">
        <v>8331</v>
      </c>
      <c r="C145" s="335">
        <f>C146+C148+C156+C163+C171+C181</f>
        <v>8331</v>
      </c>
      <c r="D145" s="335">
        <v>17938</v>
      </c>
      <c r="E145" s="409">
        <f>D145/B145*100</f>
        <v>215.316288560797</v>
      </c>
      <c r="F145" s="335">
        <f>D145/G145*100</f>
        <v>109.719248883724</v>
      </c>
      <c r="G145" s="335">
        <v>16349</v>
      </c>
      <c r="I145" s="299">
        <v>16219</v>
      </c>
      <c r="J145" s="299">
        <f>I145-C145</f>
        <v>7888</v>
      </c>
      <c r="L145" s="335">
        <v>8331</v>
      </c>
      <c r="M145" s="413"/>
      <c r="O145" s="299">
        <f>SUM(L145:N145)</f>
        <v>8331</v>
      </c>
    </row>
    <row r="146" s="299" customFormat="1" ht="23" customHeight="1" spans="1:13">
      <c r="A146" s="410" t="s">
        <v>309</v>
      </c>
      <c r="B146" s="411">
        <v>28</v>
      </c>
      <c r="C146" s="412">
        <f>SUM(C147)</f>
        <v>42</v>
      </c>
      <c r="D146" s="412">
        <f>SUM(D147)</f>
        <v>40</v>
      </c>
      <c r="E146" s="409"/>
      <c r="F146" s="335"/>
      <c r="G146" s="335"/>
      <c r="K146" s="389"/>
      <c r="L146" s="335"/>
      <c r="M146" s="413"/>
    </row>
    <row r="147" s="299" customFormat="1" ht="23" customHeight="1" spans="1:13">
      <c r="A147" s="412" t="s">
        <v>310</v>
      </c>
      <c r="B147" s="411">
        <v>28</v>
      </c>
      <c r="C147" s="335">
        <v>42</v>
      </c>
      <c r="D147" s="412">
        <v>40</v>
      </c>
      <c r="E147" s="409"/>
      <c r="F147" s="335"/>
      <c r="G147" s="335"/>
      <c r="K147" s="389"/>
      <c r="L147" s="335"/>
      <c r="M147" s="413"/>
    </row>
    <row r="148" s="299" customFormat="1" ht="23" customHeight="1" spans="1:13">
      <c r="A148" s="410" t="s">
        <v>311</v>
      </c>
      <c r="B148" s="411">
        <v>4978</v>
      </c>
      <c r="C148" s="412">
        <f>SUM(C149:C155)</f>
        <v>4873</v>
      </c>
      <c r="D148" s="412">
        <f>SUM(D149:D155)</f>
        <v>12192</v>
      </c>
      <c r="E148" s="409"/>
      <c r="F148" s="335"/>
      <c r="G148" s="335"/>
      <c r="K148" s="389"/>
      <c r="L148" s="335"/>
      <c r="M148" s="413"/>
    </row>
    <row r="149" s="299" customFormat="1" ht="23" customHeight="1" spans="1:13">
      <c r="A149" s="412" t="s">
        <v>227</v>
      </c>
      <c r="B149" s="411">
        <v>2388</v>
      </c>
      <c r="C149" s="335">
        <v>3002</v>
      </c>
      <c r="D149" s="412">
        <v>7774</v>
      </c>
      <c r="E149" s="409"/>
      <c r="F149" s="335"/>
      <c r="G149" s="335"/>
      <c r="K149" s="389"/>
      <c r="L149" s="335"/>
      <c r="M149" s="413"/>
    </row>
    <row r="150" s="299" customFormat="1" ht="23" customHeight="1" spans="1:13">
      <c r="A150" s="412" t="s">
        <v>228</v>
      </c>
      <c r="B150" s="411">
        <v>1114</v>
      </c>
      <c r="C150" s="335">
        <v>211</v>
      </c>
      <c r="D150" s="412">
        <v>1694</v>
      </c>
      <c r="E150" s="409"/>
      <c r="F150" s="335"/>
      <c r="G150" s="335"/>
      <c r="K150" s="389"/>
      <c r="L150" s="335"/>
      <c r="M150" s="413"/>
    </row>
    <row r="151" s="299" customFormat="1" ht="23" customHeight="1" spans="1:13">
      <c r="A151" s="255" t="s">
        <v>253</v>
      </c>
      <c r="B151" s="411"/>
      <c r="C151" s="335">
        <v>188</v>
      </c>
      <c r="D151" s="412">
        <v>182</v>
      </c>
      <c r="E151" s="409"/>
      <c r="F151" s="335"/>
      <c r="G151" s="335"/>
      <c r="K151" s="389"/>
      <c r="L151" s="335"/>
      <c r="M151" s="413"/>
    </row>
    <row r="152" s="299" customFormat="1" ht="23" customHeight="1" spans="1:13">
      <c r="A152" s="412" t="s">
        <v>312</v>
      </c>
      <c r="B152" s="411">
        <v>1054</v>
      </c>
      <c r="C152" s="335">
        <v>721</v>
      </c>
      <c r="D152" s="412">
        <v>1711</v>
      </c>
      <c r="E152" s="409"/>
      <c r="F152" s="335"/>
      <c r="G152" s="335"/>
      <c r="K152" s="389"/>
      <c r="L152" s="335"/>
      <c r="M152" s="413"/>
    </row>
    <row r="153" s="299" customFormat="1" ht="23" customHeight="1" spans="1:13">
      <c r="A153" s="412" t="s">
        <v>313</v>
      </c>
      <c r="B153" s="411">
        <v>110</v>
      </c>
      <c r="C153" s="335">
        <v>130</v>
      </c>
      <c r="D153" s="412">
        <v>125</v>
      </c>
      <c r="E153" s="409"/>
      <c r="F153" s="335"/>
      <c r="G153" s="335"/>
      <c r="K153" s="389"/>
      <c r="L153" s="335"/>
      <c r="M153" s="413"/>
    </row>
    <row r="154" s="299" customFormat="1" ht="23" customHeight="1" spans="1:13">
      <c r="A154" s="412" t="s">
        <v>232</v>
      </c>
      <c r="B154" s="411">
        <v>312</v>
      </c>
      <c r="C154" s="335">
        <v>451</v>
      </c>
      <c r="D154" s="412">
        <v>547</v>
      </c>
      <c r="E154" s="409"/>
      <c r="F154" s="335"/>
      <c r="G154" s="335"/>
      <c r="K154" s="389"/>
      <c r="L154" s="335"/>
      <c r="M154" s="413"/>
    </row>
    <row r="155" s="299" customFormat="1" ht="23" customHeight="1" spans="1:13">
      <c r="A155" s="255" t="s">
        <v>314</v>
      </c>
      <c r="B155" s="411"/>
      <c r="C155" s="335">
        <v>170</v>
      </c>
      <c r="D155" s="412">
        <v>159</v>
      </c>
      <c r="E155" s="409"/>
      <c r="F155" s="335"/>
      <c r="G155" s="335"/>
      <c r="K155" s="389"/>
      <c r="L155" s="335"/>
      <c r="M155" s="413"/>
    </row>
    <row r="156" s="299" customFormat="1" ht="23" customHeight="1" spans="1:13">
      <c r="A156" s="410" t="s">
        <v>315</v>
      </c>
      <c r="B156" s="411">
        <v>1264</v>
      </c>
      <c r="C156" s="412">
        <f>SUM(C157:C162)</f>
        <v>1154</v>
      </c>
      <c r="D156" s="412">
        <f>SUM(D157:D162)</f>
        <v>1241</v>
      </c>
      <c r="E156" s="409"/>
      <c r="F156" s="335"/>
      <c r="G156" s="335"/>
      <c r="K156" s="389"/>
      <c r="L156" s="335"/>
      <c r="M156" s="413"/>
    </row>
    <row r="157" s="299" customFormat="1" ht="23" customHeight="1" spans="1:13">
      <c r="A157" s="412" t="s">
        <v>227</v>
      </c>
      <c r="B157" s="411">
        <v>866</v>
      </c>
      <c r="C157" s="335">
        <v>790</v>
      </c>
      <c r="D157" s="412">
        <v>888</v>
      </c>
      <c r="E157" s="409"/>
      <c r="F157" s="335"/>
      <c r="G157" s="335"/>
      <c r="K157" s="389"/>
      <c r="L157" s="335"/>
      <c r="M157" s="413"/>
    </row>
    <row r="158" s="299" customFormat="1" ht="23" customHeight="1" spans="1:13">
      <c r="A158" s="412" t="s">
        <v>228</v>
      </c>
      <c r="B158" s="411">
        <v>131</v>
      </c>
      <c r="C158" s="335">
        <v>58</v>
      </c>
      <c r="D158" s="412">
        <v>55</v>
      </c>
      <c r="E158" s="409"/>
      <c r="F158" s="335"/>
      <c r="G158" s="335"/>
      <c r="K158" s="389"/>
      <c r="L158" s="335"/>
      <c r="M158" s="413"/>
    </row>
    <row r="159" s="299" customFormat="1" ht="23" customHeight="1" spans="1:13">
      <c r="A159" s="412" t="s">
        <v>316</v>
      </c>
      <c r="B159" s="411">
        <v>34</v>
      </c>
      <c r="C159" s="335">
        <v>36</v>
      </c>
      <c r="D159" s="412">
        <v>35</v>
      </c>
      <c r="E159" s="409"/>
      <c r="F159" s="335"/>
      <c r="G159" s="335"/>
      <c r="K159" s="389"/>
      <c r="L159" s="335"/>
      <c r="M159" s="413"/>
    </row>
    <row r="160" s="299" customFormat="1" ht="23" customHeight="1" spans="1:13">
      <c r="A160" s="412" t="s">
        <v>317</v>
      </c>
      <c r="B160" s="411">
        <v>233</v>
      </c>
      <c r="C160" s="335">
        <v>180</v>
      </c>
      <c r="D160" s="412">
        <v>177</v>
      </c>
      <c r="E160" s="409"/>
      <c r="F160" s="335"/>
      <c r="G160" s="335"/>
      <c r="K160" s="389"/>
      <c r="L160" s="335"/>
      <c r="M160" s="413"/>
    </row>
    <row r="161" s="299" customFormat="1" ht="23" customHeight="1" spans="1:13">
      <c r="A161" s="255" t="s">
        <v>232</v>
      </c>
      <c r="B161" s="411"/>
      <c r="C161" s="335">
        <v>35</v>
      </c>
      <c r="D161" s="412">
        <v>33</v>
      </c>
      <c r="E161" s="409"/>
      <c r="F161" s="335"/>
      <c r="G161" s="335"/>
      <c r="K161" s="389"/>
      <c r="L161" s="335"/>
      <c r="M161" s="413"/>
    </row>
    <row r="162" s="299" customFormat="1" ht="23" customHeight="1" spans="1:13">
      <c r="A162" s="255" t="s">
        <v>318</v>
      </c>
      <c r="B162" s="411"/>
      <c r="C162" s="335">
        <v>55</v>
      </c>
      <c r="D162" s="412">
        <v>53</v>
      </c>
      <c r="E162" s="409"/>
      <c r="F162" s="335"/>
      <c r="G162" s="335"/>
      <c r="K162" s="389"/>
      <c r="L162" s="335"/>
      <c r="M162" s="413"/>
    </row>
    <row r="163" s="299" customFormat="1" ht="23" customHeight="1" spans="1:13">
      <c r="A163" s="410" t="s">
        <v>319</v>
      </c>
      <c r="B163" s="411">
        <v>1271</v>
      </c>
      <c r="C163" s="412">
        <f>SUM(C164:C170)</f>
        <v>1344</v>
      </c>
      <c r="D163" s="412">
        <f>SUM(D164:D170)</f>
        <v>2302</v>
      </c>
      <c r="E163" s="409"/>
      <c r="F163" s="335"/>
      <c r="G163" s="335"/>
      <c r="K163" s="389"/>
      <c r="L163" s="335"/>
      <c r="M163" s="413"/>
    </row>
    <row r="164" s="299" customFormat="1" ht="23" customHeight="1" spans="1:13">
      <c r="A164" s="412" t="s">
        <v>227</v>
      </c>
      <c r="B164" s="411">
        <v>825</v>
      </c>
      <c r="C164" s="335">
        <v>666</v>
      </c>
      <c r="D164" s="412">
        <v>1650</v>
      </c>
      <c r="E164" s="409"/>
      <c r="F164" s="335"/>
      <c r="G164" s="335"/>
      <c r="K164" s="389"/>
      <c r="L164" s="335"/>
      <c r="M164" s="413"/>
    </row>
    <row r="165" s="299" customFormat="1" ht="23" customHeight="1" spans="1:13">
      <c r="A165" s="412" t="s">
        <v>228</v>
      </c>
      <c r="B165" s="411">
        <v>81</v>
      </c>
      <c r="C165" s="335">
        <v>58</v>
      </c>
      <c r="D165" s="412">
        <v>56</v>
      </c>
      <c r="E165" s="409"/>
      <c r="F165" s="335"/>
      <c r="G165" s="335"/>
      <c r="K165" s="389"/>
      <c r="L165" s="335"/>
      <c r="M165" s="413"/>
    </row>
    <row r="166" s="299" customFormat="1" ht="23" customHeight="1" spans="1:13">
      <c r="A166" s="412" t="s">
        <v>320</v>
      </c>
      <c r="B166" s="411">
        <v>226</v>
      </c>
      <c r="C166" s="335">
        <v>85</v>
      </c>
      <c r="D166" s="412">
        <v>82</v>
      </c>
      <c r="E166" s="409"/>
      <c r="F166" s="335"/>
      <c r="G166" s="335"/>
      <c r="K166" s="389"/>
      <c r="L166" s="335"/>
      <c r="M166" s="413"/>
    </row>
    <row r="167" s="299" customFormat="1" ht="23" customHeight="1" spans="1:13">
      <c r="A167" s="412" t="s">
        <v>321</v>
      </c>
      <c r="B167" s="411">
        <v>82</v>
      </c>
      <c r="C167" s="335">
        <v>190</v>
      </c>
      <c r="D167" s="412">
        <v>188</v>
      </c>
      <c r="E167" s="409"/>
      <c r="F167" s="335"/>
      <c r="G167" s="335"/>
      <c r="K167" s="389"/>
      <c r="L167" s="335"/>
      <c r="M167" s="413"/>
    </row>
    <row r="168" s="299" customFormat="1" ht="23" customHeight="1" spans="1:13">
      <c r="A168" s="412" t="s">
        <v>322</v>
      </c>
      <c r="B168" s="411">
        <v>57</v>
      </c>
      <c r="C168" s="335">
        <v>210</v>
      </c>
      <c r="D168" s="412">
        <v>200</v>
      </c>
      <c r="E168" s="409"/>
      <c r="F168" s="335"/>
      <c r="G168" s="335"/>
      <c r="K168" s="389"/>
      <c r="L168" s="335"/>
      <c r="M168" s="413"/>
    </row>
    <row r="169" s="299" customFormat="1" ht="23" customHeight="1" spans="1:13">
      <c r="A169" s="255" t="s">
        <v>232</v>
      </c>
      <c r="B169" s="411"/>
      <c r="C169" s="335">
        <v>33</v>
      </c>
      <c r="D169" s="412">
        <v>26</v>
      </c>
      <c r="E169" s="409"/>
      <c r="F169" s="335"/>
      <c r="G169" s="335"/>
      <c r="K169" s="389"/>
      <c r="L169" s="335"/>
      <c r="M169" s="413"/>
    </row>
    <row r="170" s="299" customFormat="1" ht="23" customHeight="1" spans="1:13">
      <c r="A170" s="255" t="s">
        <v>323</v>
      </c>
      <c r="B170" s="411"/>
      <c r="C170" s="335">
        <v>102</v>
      </c>
      <c r="D170" s="412">
        <v>100</v>
      </c>
      <c r="E170" s="409"/>
      <c r="F170" s="335"/>
      <c r="G170" s="335"/>
      <c r="K170" s="389"/>
      <c r="L170" s="335"/>
      <c r="M170" s="413"/>
    </row>
    <row r="171" s="299" customFormat="1" ht="23" customHeight="1" spans="1:13">
      <c r="A171" s="410" t="s">
        <v>324</v>
      </c>
      <c r="B171" s="411">
        <v>790</v>
      </c>
      <c r="C171" s="412">
        <f>SUM(C172:C180)</f>
        <v>718</v>
      </c>
      <c r="D171" s="412">
        <f>SUM(D172:D180)</f>
        <v>1663</v>
      </c>
      <c r="E171" s="409"/>
      <c r="F171" s="335"/>
      <c r="G171" s="335"/>
      <c r="K171" s="389"/>
      <c r="L171" s="335"/>
      <c r="M171" s="413"/>
    </row>
    <row r="172" s="299" customFormat="1" ht="23" customHeight="1" spans="1:13">
      <c r="A172" s="412" t="s">
        <v>227</v>
      </c>
      <c r="B172" s="411">
        <v>440</v>
      </c>
      <c r="C172" s="335">
        <v>180</v>
      </c>
      <c r="D172" s="412">
        <v>1044</v>
      </c>
      <c r="E172" s="409"/>
      <c r="F172" s="335"/>
      <c r="G172" s="335"/>
      <c r="K172" s="389"/>
      <c r="L172" s="335"/>
      <c r="M172" s="413"/>
    </row>
    <row r="173" s="299" customFormat="1" ht="23" customHeight="1" spans="1:13">
      <c r="A173" s="412" t="s">
        <v>228</v>
      </c>
      <c r="B173" s="411">
        <v>14</v>
      </c>
      <c r="C173" s="335">
        <v>5</v>
      </c>
      <c r="D173" s="412">
        <v>4</v>
      </c>
      <c r="E173" s="409"/>
      <c r="F173" s="335"/>
      <c r="G173" s="335"/>
      <c r="K173" s="389"/>
      <c r="L173" s="335"/>
      <c r="M173" s="413"/>
    </row>
    <row r="174" s="299" customFormat="1" ht="23" customHeight="1" spans="1:13">
      <c r="A174" s="412" t="s">
        <v>325</v>
      </c>
      <c r="B174" s="411">
        <v>141</v>
      </c>
      <c r="C174" s="335">
        <v>200</v>
      </c>
      <c r="D174" s="412">
        <v>299</v>
      </c>
      <c r="E174" s="409"/>
      <c r="F174" s="335"/>
      <c r="G174" s="335"/>
      <c r="K174" s="389"/>
      <c r="L174" s="335"/>
      <c r="M174" s="413"/>
    </row>
    <row r="175" s="299" customFormat="1" ht="23" customHeight="1" spans="1:13">
      <c r="A175" s="412" t="s">
        <v>326</v>
      </c>
      <c r="B175" s="411">
        <v>120</v>
      </c>
      <c r="C175" s="335">
        <v>100</v>
      </c>
      <c r="D175" s="412">
        <v>97</v>
      </c>
      <c r="E175" s="409"/>
      <c r="F175" s="335"/>
      <c r="G175" s="335"/>
      <c r="K175" s="389"/>
      <c r="L175" s="335"/>
      <c r="M175" s="413"/>
    </row>
    <row r="176" s="299" customFormat="1" ht="23" customHeight="1" spans="1:13">
      <c r="A176" s="255" t="s">
        <v>327</v>
      </c>
      <c r="B176" s="411">
        <v>41</v>
      </c>
      <c r="C176" s="335">
        <v>68</v>
      </c>
      <c r="D176" s="412">
        <v>65</v>
      </c>
      <c r="E176" s="409"/>
      <c r="F176" s="335"/>
      <c r="G176" s="335"/>
      <c r="K176" s="389"/>
      <c r="L176" s="335"/>
      <c r="M176" s="413"/>
    </row>
    <row r="177" s="299" customFormat="1" ht="23" customHeight="1" spans="1:13">
      <c r="A177" s="412" t="s">
        <v>328</v>
      </c>
      <c r="B177" s="411">
        <v>34</v>
      </c>
      <c r="C177" s="335">
        <v>45</v>
      </c>
      <c r="D177" s="412">
        <v>43</v>
      </c>
      <c r="E177" s="409"/>
      <c r="F177" s="335"/>
      <c r="G177" s="335"/>
      <c r="K177" s="389"/>
      <c r="L177" s="335"/>
      <c r="M177" s="413"/>
    </row>
    <row r="178" s="299" customFormat="1" ht="23" customHeight="1" spans="1:13">
      <c r="A178" s="255" t="s">
        <v>329</v>
      </c>
      <c r="B178" s="335"/>
      <c r="C178" s="335">
        <v>35</v>
      </c>
      <c r="D178" s="412">
        <v>32</v>
      </c>
      <c r="E178" s="409"/>
      <c r="F178" s="335"/>
      <c r="G178" s="335"/>
      <c r="K178" s="389"/>
      <c r="L178" s="335"/>
      <c r="M178" s="413"/>
    </row>
    <row r="179" s="299" customFormat="1" ht="23" customHeight="1" spans="1:13">
      <c r="A179" s="255" t="s">
        <v>253</v>
      </c>
      <c r="B179" s="335"/>
      <c r="C179" s="335">
        <v>20</v>
      </c>
      <c r="D179" s="412">
        <v>18</v>
      </c>
      <c r="E179" s="409"/>
      <c r="F179" s="335"/>
      <c r="G179" s="335"/>
      <c r="K179" s="389"/>
      <c r="L179" s="335"/>
      <c r="M179" s="413"/>
    </row>
    <row r="180" s="299" customFormat="1" ht="23" customHeight="1" spans="1:13">
      <c r="A180" s="255" t="s">
        <v>232</v>
      </c>
      <c r="B180" s="335"/>
      <c r="C180" s="335">
        <v>65</v>
      </c>
      <c r="D180" s="412">
        <v>61</v>
      </c>
      <c r="E180" s="409"/>
      <c r="F180" s="335"/>
      <c r="G180" s="335"/>
      <c r="K180" s="389"/>
      <c r="L180" s="335"/>
      <c r="M180" s="413"/>
    </row>
    <row r="181" s="299" customFormat="1" ht="23" customHeight="1" spans="1:13">
      <c r="A181" s="414" t="s">
        <v>330</v>
      </c>
      <c r="B181" s="335"/>
      <c r="C181" s="412">
        <f>SUM(C182)</f>
        <v>200</v>
      </c>
      <c r="D181" s="412">
        <f>SUM(D182)</f>
        <v>500</v>
      </c>
      <c r="E181" s="409"/>
      <c r="F181" s="335"/>
      <c r="G181" s="335"/>
      <c r="K181" s="389"/>
      <c r="L181" s="335"/>
      <c r="M181" s="413"/>
    </row>
    <row r="182" s="299" customFormat="1" ht="23" customHeight="1" spans="1:13">
      <c r="A182" s="255" t="s">
        <v>331</v>
      </c>
      <c r="B182" s="335"/>
      <c r="C182" s="335">
        <v>200</v>
      </c>
      <c r="D182" s="412">
        <v>500</v>
      </c>
      <c r="E182" s="409"/>
      <c r="F182" s="335"/>
      <c r="G182" s="335"/>
      <c r="K182" s="389"/>
      <c r="L182" s="335"/>
      <c r="M182" s="413"/>
    </row>
    <row r="183" s="299" customFormat="1" ht="23" customHeight="1" spans="1:15">
      <c r="A183" s="410" t="s">
        <v>89</v>
      </c>
      <c r="B183" s="335">
        <v>41768</v>
      </c>
      <c r="C183" s="335">
        <f>C184+C188+C195+C200+C202+C206</f>
        <v>63768</v>
      </c>
      <c r="D183" s="335">
        <v>51213</v>
      </c>
      <c r="E183" s="409">
        <f>D183/B183*100</f>
        <v>122.613005171423</v>
      </c>
      <c r="F183" s="335">
        <f>D183/G183*100</f>
        <v>126.006938464188</v>
      </c>
      <c r="G183" s="335">
        <v>40643</v>
      </c>
      <c r="I183" s="299">
        <v>124210</v>
      </c>
      <c r="J183" s="299">
        <f>I183-C183</f>
        <v>60442</v>
      </c>
      <c r="K183" s="389"/>
      <c r="L183" s="335">
        <v>41768</v>
      </c>
      <c r="M183" s="413"/>
      <c r="N183" s="299">
        <v>22000</v>
      </c>
      <c r="O183" s="299">
        <f>SUM(L183:N183)</f>
        <v>63768</v>
      </c>
    </row>
    <row r="184" s="300" customFormat="1" ht="23" customHeight="1" spans="1:15">
      <c r="A184" s="410" t="s">
        <v>332</v>
      </c>
      <c r="B184" s="411">
        <v>1530</v>
      </c>
      <c r="C184" s="412">
        <f>SUM(C185:C187)</f>
        <v>2158</v>
      </c>
      <c r="D184" s="412">
        <f>SUM(D185:D187)</f>
        <v>1627</v>
      </c>
      <c r="E184" s="409"/>
      <c r="F184" s="335"/>
      <c r="G184" s="335"/>
      <c r="J184" s="299"/>
      <c r="L184" s="335"/>
      <c r="O184" s="299"/>
    </row>
    <row r="185" s="300" customFormat="1" ht="23" customHeight="1" spans="1:15">
      <c r="A185" s="412" t="s">
        <v>227</v>
      </c>
      <c r="B185" s="411">
        <v>431</v>
      </c>
      <c r="C185" s="335">
        <v>1404</v>
      </c>
      <c r="D185" s="412">
        <v>1107</v>
      </c>
      <c r="E185" s="409"/>
      <c r="F185" s="335"/>
      <c r="G185" s="335"/>
      <c r="J185" s="299"/>
      <c r="L185" s="335"/>
      <c r="O185" s="299"/>
    </row>
    <row r="186" s="300" customFormat="1" ht="23" customHeight="1" spans="1:15">
      <c r="A186" s="412" t="s">
        <v>228</v>
      </c>
      <c r="B186" s="411">
        <v>497</v>
      </c>
      <c r="C186" s="335">
        <v>350</v>
      </c>
      <c r="D186" s="412">
        <v>210</v>
      </c>
      <c r="E186" s="409"/>
      <c r="F186" s="335"/>
      <c r="G186" s="335"/>
      <c r="J186" s="299"/>
      <c r="L186" s="335"/>
      <c r="O186" s="299"/>
    </row>
    <row r="187" s="300" customFormat="1" ht="23" customHeight="1" spans="1:15">
      <c r="A187" s="412" t="s">
        <v>333</v>
      </c>
      <c r="B187" s="411">
        <v>602</v>
      </c>
      <c r="C187" s="335">
        <v>404</v>
      </c>
      <c r="D187" s="412">
        <v>310</v>
      </c>
      <c r="E187" s="409"/>
      <c r="F187" s="335"/>
      <c r="G187" s="335"/>
      <c r="J187" s="299"/>
      <c r="L187" s="335"/>
      <c r="O187" s="299"/>
    </row>
    <row r="188" s="300" customFormat="1" ht="23" customHeight="1" spans="1:15">
      <c r="A188" s="410" t="s">
        <v>334</v>
      </c>
      <c r="B188" s="411">
        <v>29014</v>
      </c>
      <c r="C188" s="412">
        <f>SUM(C189:C193)</f>
        <v>48740</v>
      </c>
      <c r="D188" s="412">
        <f>SUM(D189:D193)</f>
        <v>40617</v>
      </c>
      <c r="E188" s="409"/>
      <c r="F188" s="335"/>
      <c r="G188" s="335"/>
      <c r="J188" s="299"/>
      <c r="L188" s="335"/>
      <c r="O188" s="299"/>
    </row>
    <row r="189" s="300" customFormat="1" ht="23" customHeight="1" spans="1:15">
      <c r="A189" s="412" t="s">
        <v>335</v>
      </c>
      <c r="B189" s="411">
        <v>1435</v>
      </c>
      <c r="C189" s="335">
        <v>2514</v>
      </c>
      <c r="D189" s="412">
        <v>1329</v>
      </c>
      <c r="E189" s="409"/>
      <c r="F189" s="335"/>
      <c r="G189" s="335"/>
      <c r="J189" s="299"/>
      <c r="L189" s="335"/>
      <c r="O189" s="299"/>
    </row>
    <row r="190" s="300" customFormat="1" ht="23" customHeight="1" spans="1:15">
      <c r="A190" s="412" t="s">
        <v>336</v>
      </c>
      <c r="B190" s="411">
        <v>4326</v>
      </c>
      <c r="C190" s="335">
        <v>7421</v>
      </c>
      <c r="D190" s="412">
        <v>5031</v>
      </c>
      <c r="E190" s="409"/>
      <c r="F190" s="335"/>
      <c r="G190" s="335"/>
      <c r="J190" s="299"/>
      <c r="L190" s="335"/>
      <c r="O190" s="299"/>
    </row>
    <row r="191" s="300" customFormat="1" ht="23" customHeight="1" spans="1:15">
      <c r="A191" s="412" t="s">
        <v>337</v>
      </c>
      <c r="B191" s="411">
        <v>7974</v>
      </c>
      <c r="C191" s="335">
        <v>17404</v>
      </c>
      <c r="D191" s="412">
        <v>14516</v>
      </c>
      <c r="E191" s="409"/>
      <c r="F191" s="335"/>
      <c r="G191" s="335"/>
      <c r="J191" s="299"/>
      <c r="L191" s="335"/>
      <c r="O191" s="299"/>
    </row>
    <row r="192" s="300" customFormat="1" ht="23" customHeight="1" spans="1:15">
      <c r="A192" s="412" t="s">
        <v>338</v>
      </c>
      <c r="B192" s="411">
        <v>13937</v>
      </c>
      <c r="C192" s="335">
        <v>21401</v>
      </c>
      <c r="D192" s="412">
        <v>19741</v>
      </c>
      <c r="E192" s="409"/>
      <c r="F192" s="335"/>
      <c r="G192" s="335"/>
      <c r="J192" s="299"/>
      <c r="L192" s="335"/>
      <c r="O192" s="299"/>
    </row>
    <row r="193" s="300" customFormat="1" ht="23" customHeight="1" spans="1:15">
      <c r="A193" s="412" t="s">
        <v>339</v>
      </c>
      <c r="B193" s="411">
        <v>218</v>
      </c>
      <c r="C193" s="335"/>
      <c r="D193" s="412"/>
      <c r="E193" s="409"/>
      <c r="F193" s="335"/>
      <c r="G193" s="335"/>
      <c r="J193" s="299"/>
      <c r="L193" s="335"/>
      <c r="O193" s="299"/>
    </row>
    <row r="194" s="300" customFormat="1" ht="23" customHeight="1" spans="1:15">
      <c r="A194" s="412" t="s">
        <v>340</v>
      </c>
      <c r="B194" s="411">
        <v>1124</v>
      </c>
      <c r="C194" s="335">
        <v>740</v>
      </c>
      <c r="D194" s="412">
        <v>737</v>
      </c>
      <c r="E194" s="409"/>
      <c r="F194" s="335"/>
      <c r="G194" s="335"/>
      <c r="J194" s="299"/>
      <c r="L194" s="335"/>
      <c r="O194" s="299"/>
    </row>
    <row r="195" s="300" customFormat="1" ht="23" customHeight="1" spans="1:15">
      <c r="A195" s="410" t="s">
        <v>341</v>
      </c>
      <c r="B195" s="411">
        <v>3964</v>
      </c>
      <c r="C195" s="412">
        <f>SUM(C196:C199)</f>
        <v>10352</v>
      </c>
      <c r="D195" s="412">
        <v>5741</v>
      </c>
      <c r="E195" s="409"/>
      <c r="F195" s="335"/>
      <c r="G195" s="335"/>
      <c r="J195" s="299"/>
      <c r="L195" s="335"/>
      <c r="O195" s="299"/>
    </row>
    <row r="196" s="300" customFormat="1" ht="23" customHeight="1" spans="1:15">
      <c r="A196" s="412" t="s">
        <v>342</v>
      </c>
      <c r="B196" s="411">
        <v>13</v>
      </c>
      <c r="C196" s="335"/>
      <c r="D196" s="335"/>
      <c r="E196" s="409"/>
      <c r="F196" s="335"/>
      <c r="G196" s="335"/>
      <c r="J196" s="299"/>
      <c r="L196" s="335"/>
      <c r="O196" s="299"/>
    </row>
    <row r="197" s="300" customFormat="1" ht="23" customHeight="1" spans="1:15">
      <c r="A197" s="412" t="s">
        <v>343</v>
      </c>
      <c r="B197" s="411">
        <v>3836</v>
      </c>
      <c r="C197" s="335">
        <v>10352</v>
      </c>
      <c r="D197" s="412">
        <v>5741</v>
      </c>
      <c r="E197" s="409"/>
      <c r="F197" s="335"/>
      <c r="G197" s="335"/>
      <c r="J197" s="299"/>
      <c r="L197" s="335"/>
      <c r="O197" s="299"/>
    </row>
    <row r="198" s="300" customFormat="1" ht="23" customHeight="1" spans="1:15">
      <c r="A198" s="412" t="s">
        <v>344</v>
      </c>
      <c r="B198" s="411">
        <v>112</v>
      </c>
      <c r="C198" s="335"/>
      <c r="D198" s="335"/>
      <c r="E198" s="409"/>
      <c r="F198" s="335"/>
      <c r="G198" s="335"/>
      <c r="J198" s="299"/>
      <c r="L198" s="335"/>
      <c r="O198" s="299"/>
    </row>
    <row r="199" s="300" customFormat="1" ht="23" customHeight="1" spans="1:15">
      <c r="A199" s="412" t="s">
        <v>345</v>
      </c>
      <c r="B199" s="411">
        <v>3</v>
      </c>
      <c r="C199" s="335"/>
      <c r="D199" s="335"/>
      <c r="E199" s="409"/>
      <c r="F199" s="335"/>
      <c r="G199" s="335"/>
      <c r="J199" s="299"/>
      <c r="L199" s="335"/>
      <c r="O199" s="299"/>
    </row>
    <row r="200" s="300" customFormat="1" ht="23" customHeight="1" spans="1:15">
      <c r="A200" s="410" t="s">
        <v>346</v>
      </c>
      <c r="B200" s="411">
        <v>342</v>
      </c>
      <c r="C200" s="412">
        <v>525</v>
      </c>
      <c r="D200" s="412">
        <v>512</v>
      </c>
      <c r="E200" s="409"/>
      <c r="F200" s="335"/>
      <c r="G200" s="335"/>
      <c r="J200" s="299"/>
      <c r="L200" s="335"/>
      <c r="O200" s="299"/>
    </row>
    <row r="201" s="300" customFormat="1" ht="23" customHeight="1" spans="1:15">
      <c r="A201" s="412" t="s">
        <v>347</v>
      </c>
      <c r="B201" s="411">
        <v>342</v>
      </c>
      <c r="C201" s="412">
        <v>525</v>
      </c>
      <c r="D201" s="412">
        <v>512</v>
      </c>
      <c r="E201" s="409"/>
      <c r="F201" s="335"/>
      <c r="G201" s="335"/>
      <c r="J201" s="299"/>
      <c r="L201" s="335"/>
      <c r="O201" s="299"/>
    </row>
    <row r="202" s="300" customFormat="1" ht="23" customHeight="1" spans="1:15">
      <c r="A202" s="410" t="s">
        <v>348</v>
      </c>
      <c r="B202" s="411">
        <v>852</v>
      </c>
      <c r="C202" s="412">
        <f>SUM(C203:C204)</f>
        <v>1141</v>
      </c>
      <c r="D202" s="412">
        <f>SUM(D203:D204)</f>
        <v>1129</v>
      </c>
      <c r="E202" s="409"/>
      <c r="F202" s="335"/>
      <c r="G202" s="335"/>
      <c r="J202" s="299"/>
      <c r="L202" s="335"/>
      <c r="O202" s="299"/>
    </row>
    <row r="203" s="300" customFormat="1" ht="23" customHeight="1" spans="1:15">
      <c r="A203" s="412" t="s">
        <v>349</v>
      </c>
      <c r="B203" s="411">
        <v>526</v>
      </c>
      <c r="C203" s="335">
        <v>890</v>
      </c>
      <c r="D203" s="412">
        <v>887</v>
      </c>
      <c r="E203" s="409"/>
      <c r="F203" s="335"/>
      <c r="G203" s="335"/>
      <c r="J203" s="299"/>
      <c r="L203" s="335"/>
      <c r="O203" s="299"/>
    </row>
    <row r="204" s="300" customFormat="1" ht="23" customHeight="1" spans="1:15">
      <c r="A204" s="412" t="s">
        <v>350</v>
      </c>
      <c r="B204" s="411">
        <v>169</v>
      </c>
      <c r="C204" s="335">
        <v>251</v>
      </c>
      <c r="D204" s="412">
        <v>242</v>
      </c>
      <c r="E204" s="409"/>
      <c r="F204" s="335"/>
      <c r="G204" s="335"/>
      <c r="J204" s="299"/>
      <c r="L204" s="335"/>
      <c r="O204" s="299"/>
    </row>
    <row r="205" s="300" customFormat="1" ht="23" customHeight="1" spans="1:15">
      <c r="A205" s="412" t="s">
        <v>351</v>
      </c>
      <c r="B205" s="411">
        <v>157</v>
      </c>
      <c r="C205" s="335"/>
      <c r="D205" s="335"/>
      <c r="E205" s="409"/>
      <c r="F205" s="335"/>
      <c r="G205" s="335"/>
      <c r="J205" s="299"/>
      <c r="L205" s="335"/>
      <c r="O205" s="299"/>
    </row>
    <row r="206" s="300" customFormat="1" ht="23" customHeight="1" spans="1:15">
      <c r="A206" s="410" t="s">
        <v>352</v>
      </c>
      <c r="B206" s="411">
        <v>6066</v>
      </c>
      <c r="C206" s="412">
        <v>852</v>
      </c>
      <c r="D206" s="412">
        <v>850</v>
      </c>
      <c r="E206" s="409"/>
      <c r="F206" s="335"/>
      <c r="G206" s="335"/>
      <c r="J206" s="299"/>
      <c r="L206" s="335"/>
      <c r="O206" s="299"/>
    </row>
    <row r="207" s="300" customFormat="1" ht="23" customHeight="1" spans="1:15">
      <c r="A207" s="412" t="s">
        <v>353</v>
      </c>
      <c r="B207" s="411">
        <v>6066</v>
      </c>
      <c r="C207" s="412">
        <v>852</v>
      </c>
      <c r="D207" s="412">
        <v>850</v>
      </c>
      <c r="E207" s="409"/>
      <c r="F207" s="335"/>
      <c r="G207" s="335"/>
      <c r="J207" s="299"/>
      <c r="L207" s="335"/>
      <c r="O207" s="299"/>
    </row>
    <row r="208" s="300" customFormat="1" ht="23" customHeight="1" spans="1:15">
      <c r="A208" s="410" t="s">
        <v>91</v>
      </c>
      <c r="B208" s="335">
        <v>930</v>
      </c>
      <c r="C208" s="335">
        <f>C209+C213+C216+C219+C221</f>
        <v>-70</v>
      </c>
      <c r="D208" s="335">
        <v>545</v>
      </c>
      <c r="E208" s="409">
        <f>D208/B208*100</f>
        <v>58.6021505376344</v>
      </c>
      <c r="F208" s="335">
        <f>D208/G208*100</f>
        <v>19.9560600512633</v>
      </c>
      <c r="G208" s="335">
        <v>2731</v>
      </c>
      <c r="I208" s="300">
        <v>1215</v>
      </c>
      <c r="J208" s="299">
        <f>I208-C208</f>
        <v>1285</v>
      </c>
      <c r="L208" s="335">
        <v>930</v>
      </c>
      <c r="M208" s="300">
        <v>-1000</v>
      </c>
      <c r="O208" s="299">
        <f>SUM(L208:N208)</f>
        <v>-70</v>
      </c>
    </row>
    <row r="209" s="299" customFormat="1" ht="23" customHeight="1" spans="1:13">
      <c r="A209" s="410" t="s">
        <v>354</v>
      </c>
      <c r="B209" s="411">
        <v>200</v>
      </c>
      <c r="C209" s="412">
        <f>SUM(C210:C212)</f>
        <v>-107</v>
      </c>
      <c r="D209" s="412">
        <f>SUM(D210:D212)</f>
        <v>308</v>
      </c>
      <c r="E209" s="409"/>
      <c r="F209" s="335"/>
      <c r="G209" s="335"/>
      <c r="L209" s="335"/>
      <c r="M209" s="413"/>
    </row>
    <row r="210" s="299" customFormat="1" ht="23" customHeight="1" spans="1:13">
      <c r="A210" s="412" t="s">
        <v>227</v>
      </c>
      <c r="B210" s="411">
        <v>161</v>
      </c>
      <c r="C210" s="335">
        <v>96</v>
      </c>
      <c r="D210" s="412">
        <v>94</v>
      </c>
      <c r="E210" s="409"/>
      <c r="F210" s="335"/>
      <c r="G210" s="335"/>
      <c r="L210" s="335"/>
      <c r="M210" s="413"/>
    </row>
    <row r="211" s="299" customFormat="1" ht="23" customHeight="1" spans="1:13">
      <c r="A211" s="412" t="s">
        <v>228</v>
      </c>
      <c r="B211" s="411">
        <v>33</v>
      </c>
      <c r="C211" s="335">
        <v>12</v>
      </c>
      <c r="D211" s="412">
        <v>10</v>
      </c>
      <c r="E211" s="409"/>
      <c r="F211" s="335"/>
      <c r="G211" s="335"/>
      <c r="L211" s="335"/>
      <c r="M211" s="413"/>
    </row>
    <row r="212" s="299" customFormat="1" ht="23" customHeight="1" spans="1:13">
      <c r="A212" s="412" t="s">
        <v>355</v>
      </c>
      <c r="B212" s="411">
        <v>6</v>
      </c>
      <c r="C212" s="335">
        <v>-215</v>
      </c>
      <c r="D212" s="412">
        <v>204</v>
      </c>
      <c r="E212" s="409"/>
      <c r="F212" s="335"/>
      <c r="G212" s="335"/>
      <c r="L212" s="335"/>
      <c r="M212" s="413"/>
    </row>
    <row r="213" s="299" customFormat="1" ht="23" customHeight="1" spans="1:13">
      <c r="A213" s="410" t="s">
        <v>356</v>
      </c>
      <c r="B213" s="411">
        <v>462</v>
      </c>
      <c r="C213" s="412"/>
      <c r="D213" s="412">
        <v>80</v>
      </c>
      <c r="E213" s="409"/>
      <c r="F213" s="335"/>
      <c r="G213" s="335"/>
      <c r="L213" s="335"/>
      <c r="M213" s="413"/>
    </row>
    <row r="214" s="299" customFormat="1" ht="23" customHeight="1" spans="1:13">
      <c r="A214" s="412" t="s">
        <v>357</v>
      </c>
      <c r="B214" s="411">
        <v>399</v>
      </c>
      <c r="C214" s="335"/>
      <c r="D214" s="335"/>
      <c r="E214" s="409"/>
      <c r="F214" s="335"/>
      <c r="G214" s="335"/>
      <c r="L214" s="335"/>
      <c r="M214" s="413"/>
    </row>
    <row r="215" s="299" customFormat="1" ht="23" customHeight="1" spans="1:13">
      <c r="A215" s="412" t="s">
        <v>358</v>
      </c>
      <c r="B215" s="411">
        <v>63</v>
      </c>
      <c r="C215" s="335"/>
      <c r="D215" s="412">
        <v>80</v>
      </c>
      <c r="E215" s="409"/>
      <c r="F215" s="335"/>
      <c r="G215" s="335"/>
      <c r="L215" s="335"/>
      <c r="M215" s="413"/>
    </row>
    <row r="216" s="299" customFormat="1" ht="23" customHeight="1" spans="1:13">
      <c r="A216" s="410" t="s">
        <v>359</v>
      </c>
      <c r="B216" s="411">
        <v>2</v>
      </c>
      <c r="C216" s="335">
        <v>42</v>
      </c>
      <c r="D216" s="412">
        <v>40</v>
      </c>
      <c r="E216" s="409"/>
      <c r="F216" s="335"/>
      <c r="G216" s="335"/>
      <c r="L216" s="335"/>
      <c r="M216" s="413"/>
    </row>
    <row r="217" s="299" customFormat="1" ht="23" customHeight="1" spans="1:13">
      <c r="A217" s="412" t="s">
        <v>360</v>
      </c>
      <c r="B217" s="411">
        <v>2</v>
      </c>
      <c r="C217" s="335"/>
      <c r="D217" s="335"/>
      <c r="E217" s="409"/>
      <c r="F217" s="335"/>
      <c r="G217" s="335"/>
      <c r="L217" s="335"/>
      <c r="M217" s="413"/>
    </row>
    <row r="218" s="299" customFormat="1" ht="23" customHeight="1" spans="1:13">
      <c r="A218" s="255" t="s">
        <v>361</v>
      </c>
      <c r="B218" s="411"/>
      <c r="C218" s="335">
        <v>42</v>
      </c>
      <c r="D218" s="412">
        <v>40</v>
      </c>
      <c r="E218" s="409"/>
      <c r="F218" s="335"/>
      <c r="G218" s="335"/>
      <c r="L218" s="335"/>
      <c r="M218" s="413"/>
    </row>
    <row r="219" s="299" customFormat="1" ht="23" customHeight="1" spans="1:13">
      <c r="A219" s="410" t="s">
        <v>362</v>
      </c>
      <c r="B219" s="411">
        <v>45</v>
      </c>
      <c r="C219" s="335">
        <f>C220</f>
        <v>-5</v>
      </c>
      <c r="D219" s="412">
        <f>SUM(D220)</f>
        <v>117</v>
      </c>
      <c r="E219" s="409"/>
      <c r="F219" s="335"/>
      <c r="G219" s="335"/>
      <c r="L219" s="335"/>
      <c r="M219" s="413"/>
    </row>
    <row r="220" s="299" customFormat="1" ht="23" customHeight="1" spans="1:13">
      <c r="A220" s="412" t="s">
        <v>363</v>
      </c>
      <c r="B220" s="411">
        <v>45</v>
      </c>
      <c r="C220" s="335">
        <v>-5</v>
      </c>
      <c r="D220" s="412">
        <v>117</v>
      </c>
      <c r="E220" s="409"/>
      <c r="F220" s="335"/>
      <c r="G220" s="335"/>
      <c r="L220" s="335"/>
      <c r="M220" s="413"/>
    </row>
    <row r="221" s="299" customFormat="1" ht="23" customHeight="1" spans="1:13">
      <c r="A221" s="410" t="s">
        <v>364</v>
      </c>
      <c r="B221" s="411">
        <v>221</v>
      </c>
      <c r="C221" s="335"/>
      <c r="D221" s="335"/>
      <c r="E221" s="409"/>
      <c r="F221" s="335"/>
      <c r="G221" s="335"/>
      <c r="L221" s="335"/>
      <c r="M221" s="413"/>
    </row>
    <row r="222" s="299" customFormat="1" ht="23" customHeight="1" spans="1:13">
      <c r="A222" s="412" t="s">
        <v>365</v>
      </c>
      <c r="B222" s="411">
        <v>221</v>
      </c>
      <c r="C222" s="335"/>
      <c r="D222" s="335"/>
      <c r="E222" s="409"/>
      <c r="F222" s="335"/>
      <c r="G222" s="335"/>
      <c r="L222" s="335"/>
      <c r="M222" s="413"/>
    </row>
    <row r="223" s="299" customFormat="1" ht="23" customHeight="1" spans="1:15">
      <c r="A223" s="410" t="s">
        <v>93</v>
      </c>
      <c r="B223" s="335">
        <v>4405</v>
      </c>
      <c r="C223" s="335">
        <f>C224+C233+C237+C241+C244+C247</f>
        <v>4405</v>
      </c>
      <c r="D223" s="335">
        <v>5179</v>
      </c>
      <c r="E223" s="409">
        <f>D223/B223*100</f>
        <v>117.570942111237</v>
      </c>
      <c r="F223" s="335">
        <f>D223/G223*100</f>
        <v>113.004582151429</v>
      </c>
      <c r="G223" s="335">
        <v>4583</v>
      </c>
      <c r="I223" s="299">
        <v>4329</v>
      </c>
      <c r="J223" s="299">
        <f>I223-C223</f>
        <v>-76</v>
      </c>
      <c r="L223" s="335">
        <v>4405</v>
      </c>
      <c r="M223" s="413"/>
      <c r="O223" s="299">
        <f>SUM(L223:N223)</f>
        <v>4405</v>
      </c>
    </row>
    <row r="224" s="299" customFormat="1" ht="23" customHeight="1" spans="1:13">
      <c r="A224" s="410" t="s">
        <v>366</v>
      </c>
      <c r="B224" s="411">
        <v>1223</v>
      </c>
      <c r="C224" s="412">
        <f>SUM(C225:C232)</f>
        <v>1226</v>
      </c>
      <c r="D224" s="412">
        <f>SUM(D225:D232)</f>
        <v>1404</v>
      </c>
      <c r="E224" s="409"/>
      <c r="F224" s="335"/>
      <c r="G224" s="335"/>
      <c r="L224" s="335"/>
      <c r="M224" s="413"/>
    </row>
    <row r="225" s="299" customFormat="1" ht="23" customHeight="1" spans="1:13">
      <c r="A225" s="412" t="s">
        <v>227</v>
      </c>
      <c r="B225" s="411">
        <v>471</v>
      </c>
      <c r="C225" s="335">
        <v>415</v>
      </c>
      <c r="D225" s="412">
        <v>511</v>
      </c>
      <c r="E225" s="409"/>
      <c r="F225" s="335"/>
      <c r="G225" s="335"/>
      <c r="L225" s="335"/>
      <c r="M225" s="413"/>
    </row>
    <row r="226" s="299" customFormat="1" ht="23" customHeight="1" spans="1:13">
      <c r="A226" s="412" t="s">
        <v>228</v>
      </c>
      <c r="B226" s="411">
        <v>57</v>
      </c>
      <c r="C226" s="335">
        <v>17</v>
      </c>
      <c r="D226" s="412">
        <v>16</v>
      </c>
      <c r="E226" s="409"/>
      <c r="F226" s="335"/>
      <c r="G226" s="335"/>
      <c r="L226" s="335"/>
      <c r="M226" s="413"/>
    </row>
    <row r="227" s="299" customFormat="1" ht="23" customHeight="1" spans="1:13">
      <c r="A227" s="412" t="s">
        <v>367</v>
      </c>
      <c r="B227" s="411">
        <v>126</v>
      </c>
      <c r="C227" s="335">
        <v>130</v>
      </c>
      <c r="D227" s="412">
        <v>123</v>
      </c>
      <c r="E227" s="409"/>
      <c r="F227" s="335"/>
      <c r="G227" s="335"/>
      <c r="L227" s="335"/>
      <c r="M227" s="413"/>
    </row>
    <row r="228" s="299" customFormat="1" ht="23" customHeight="1" spans="1:13">
      <c r="A228" s="412" t="s">
        <v>368</v>
      </c>
      <c r="B228" s="411">
        <v>212</v>
      </c>
      <c r="C228" s="335">
        <v>105</v>
      </c>
      <c r="D228" s="412">
        <v>204</v>
      </c>
      <c r="E228" s="409"/>
      <c r="F228" s="335"/>
      <c r="G228" s="335"/>
      <c r="L228" s="335"/>
      <c r="M228" s="413"/>
    </row>
    <row r="229" s="299" customFormat="1" ht="23" customHeight="1" spans="1:13">
      <c r="A229" s="412" t="s">
        <v>369</v>
      </c>
      <c r="B229" s="411">
        <v>30</v>
      </c>
      <c r="C229" s="335"/>
      <c r="D229" s="412"/>
      <c r="E229" s="409"/>
      <c r="F229" s="335"/>
      <c r="G229" s="335"/>
      <c r="L229" s="335"/>
      <c r="M229" s="413"/>
    </row>
    <row r="230" s="299" customFormat="1" ht="23" customHeight="1" spans="1:13">
      <c r="A230" s="412" t="s">
        <v>370</v>
      </c>
      <c r="B230" s="411">
        <v>10</v>
      </c>
      <c r="C230" s="335">
        <v>161</v>
      </c>
      <c r="D230" s="412">
        <v>159</v>
      </c>
      <c r="E230" s="409"/>
      <c r="F230" s="335"/>
      <c r="G230" s="335"/>
      <c r="L230" s="335"/>
      <c r="M230" s="413"/>
    </row>
    <row r="231" s="299" customFormat="1" ht="23" customHeight="1" spans="1:13">
      <c r="A231" s="412" t="s">
        <v>371</v>
      </c>
      <c r="B231" s="411">
        <v>22</v>
      </c>
      <c r="C231" s="335">
        <v>18</v>
      </c>
      <c r="D231" s="412">
        <v>16</v>
      </c>
      <c r="E231" s="409"/>
      <c r="F231" s="335"/>
      <c r="G231" s="335"/>
      <c r="L231" s="335"/>
      <c r="M231" s="413"/>
    </row>
    <row r="232" s="299" customFormat="1" ht="23" customHeight="1" spans="1:13">
      <c r="A232" s="412" t="s">
        <v>372</v>
      </c>
      <c r="B232" s="411">
        <v>295</v>
      </c>
      <c r="C232" s="335">
        <v>380</v>
      </c>
      <c r="D232" s="412">
        <v>375</v>
      </c>
      <c r="E232" s="409"/>
      <c r="F232" s="335"/>
      <c r="G232" s="335"/>
      <c r="L232" s="335"/>
      <c r="M232" s="413"/>
    </row>
    <row r="233" s="299" customFormat="1" ht="23" customHeight="1" spans="1:13">
      <c r="A233" s="414" t="s">
        <v>373</v>
      </c>
      <c r="B233" s="411">
        <v>563</v>
      </c>
      <c r="C233" s="335">
        <f>SUM(C234:C236)</f>
        <v>1662</v>
      </c>
      <c r="D233" s="335">
        <f>SUM(D234:D236)</f>
        <v>2954</v>
      </c>
      <c r="E233" s="409"/>
      <c r="F233" s="335"/>
      <c r="G233" s="335"/>
      <c r="L233" s="335"/>
      <c r="M233" s="413"/>
    </row>
    <row r="234" s="299" customFormat="1" ht="23" customHeight="1" spans="1:13">
      <c r="A234" s="412" t="s">
        <v>228</v>
      </c>
      <c r="B234" s="411">
        <v>31</v>
      </c>
      <c r="C234" s="335">
        <v>1076</v>
      </c>
      <c r="D234" s="412">
        <f>SUM(D235:D236)</f>
        <v>1477</v>
      </c>
      <c r="E234" s="409"/>
      <c r="F234" s="335"/>
      <c r="G234" s="335"/>
      <c r="L234" s="335"/>
      <c r="M234" s="413"/>
    </row>
    <row r="235" s="299" customFormat="1" ht="23" customHeight="1" spans="1:13">
      <c r="A235" s="412" t="s">
        <v>374</v>
      </c>
      <c r="B235" s="411">
        <v>394</v>
      </c>
      <c r="C235" s="335">
        <v>501</v>
      </c>
      <c r="D235" s="412">
        <v>1395</v>
      </c>
      <c r="E235" s="409"/>
      <c r="F235" s="335"/>
      <c r="G235" s="335"/>
      <c r="L235" s="335"/>
      <c r="M235" s="413"/>
    </row>
    <row r="236" s="299" customFormat="1" ht="23" customHeight="1" spans="1:13">
      <c r="A236" s="412" t="s">
        <v>375</v>
      </c>
      <c r="B236" s="411">
        <v>138</v>
      </c>
      <c r="C236" s="335">
        <v>85</v>
      </c>
      <c r="D236" s="412">
        <v>82</v>
      </c>
      <c r="E236" s="409"/>
      <c r="F236" s="335"/>
      <c r="G236" s="335"/>
      <c r="L236" s="335"/>
      <c r="M236" s="413"/>
    </row>
    <row r="237" s="299" customFormat="1" ht="23" customHeight="1" spans="1:13">
      <c r="A237" s="414" t="s">
        <v>376</v>
      </c>
      <c r="B237" s="411">
        <v>479</v>
      </c>
      <c r="C237" s="335"/>
      <c r="D237" s="335"/>
      <c r="E237" s="409"/>
      <c r="F237" s="335"/>
      <c r="G237" s="335"/>
      <c r="L237" s="335"/>
      <c r="M237" s="413"/>
    </row>
    <row r="238" s="299" customFormat="1" ht="23" customHeight="1" spans="1:13">
      <c r="A238" s="412" t="s">
        <v>377</v>
      </c>
      <c r="B238" s="411">
        <v>368</v>
      </c>
      <c r="C238" s="335"/>
      <c r="D238" s="335"/>
      <c r="E238" s="409"/>
      <c r="F238" s="335"/>
      <c r="G238" s="335"/>
      <c r="L238" s="335"/>
      <c r="M238" s="413"/>
    </row>
    <row r="239" s="299" customFormat="1" ht="23" customHeight="1" spans="1:13">
      <c r="A239" s="412" t="s">
        <v>378</v>
      </c>
      <c r="B239" s="411">
        <v>43</v>
      </c>
      <c r="C239" s="335"/>
      <c r="D239" s="335"/>
      <c r="E239" s="409"/>
      <c r="F239" s="335"/>
      <c r="G239" s="335"/>
      <c r="L239" s="335"/>
      <c r="M239" s="413"/>
    </row>
    <row r="240" s="299" customFormat="1" ht="23" customHeight="1" spans="1:13">
      <c r="A240" s="412" t="s">
        <v>379</v>
      </c>
      <c r="B240" s="411">
        <v>68</v>
      </c>
      <c r="C240" s="335"/>
      <c r="D240" s="335"/>
      <c r="E240" s="409"/>
      <c r="F240" s="335"/>
      <c r="G240" s="335"/>
      <c r="L240" s="335"/>
      <c r="M240" s="413"/>
    </row>
    <row r="241" s="299" customFormat="1" ht="23" customHeight="1" spans="1:13">
      <c r="A241" s="414" t="s">
        <v>380</v>
      </c>
      <c r="B241" s="411">
        <v>155</v>
      </c>
      <c r="C241" s="335">
        <v>50</v>
      </c>
      <c r="D241" s="412">
        <v>48</v>
      </c>
      <c r="E241" s="409"/>
      <c r="F241" s="335"/>
      <c r="G241" s="335"/>
      <c r="L241" s="335"/>
      <c r="M241" s="413"/>
    </row>
    <row r="242" s="299" customFormat="1" ht="23" customHeight="1" spans="1:13">
      <c r="A242" s="412" t="s">
        <v>381</v>
      </c>
      <c r="B242" s="411">
        <v>58</v>
      </c>
      <c r="C242" s="335"/>
      <c r="D242" s="335"/>
      <c r="E242" s="409"/>
      <c r="F242" s="335"/>
      <c r="G242" s="335"/>
      <c r="L242" s="335"/>
      <c r="M242" s="413"/>
    </row>
    <row r="243" s="299" customFormat="1" ht="23" customHeight="1" spans="1:13">
      <c r="A243" s="412" t="s">
        <v>382</v>
      </c>
      <c r="B243" s="411">
        <v>97</v>
      </c>
      <c r="C243" s="335">
        <v>50</v>
      </c>
      <c r="D243" s="412">
        <v>48</v>
      </c>
      <c r="E243" s="409"/>
      <c r="F243" s="335"/>
      <c r="G243" s="335"/>
      <c r="L243" s="335"/>
      <c r="M243" s="413"/>
    </row>
    <row r="244" s="299" customFormat="1" ht="23" customHeight="1" spans="1:13">
      <c r="A244" s="414" t="s">
        <v>383</v>
      </c>
      <c r="B244" s="411">
        <v>650</v>
      </c>
      <c r="C244" s="412">
        <f>SUM(C245:C246)</f>
        <v>571</v>
      </c>
      <c r="D244" s="412">
        <f>SUM(D245:D246)</f>
        <v>1363</v>
      </c>
      <c r="E244" s="409"/>
      <c r="F244" s="335"/>
      <c r="G244" s="335"/>
      <c r="L244" s="335"/>
      <c r="M244" s="413"/>
    </row>
    <row r="245" s="299" customFormat="1" ht="23" customHeight="1" spans="1:13">
      <c r="A245" s="412" t="s">
        <v>384</v>
      </c>
      <c r="B245" s="411">
        <v>515</v>
      </c>
      <c r="C245" s="335">
        <v>401</v>
      </c>
      <c r="D245" s="412">
        <v>897</v>
      </c>
      <c r="E245" s="409"/>
      <c r="F245" s="335"/>
      <c r="G245" s="335"/>
      <c r="L245" s="335"/>
      <c r="M245" s="413"/>
    </row>
    <row r="246" s="299" customFormat="1" ht="23" customHeight="1" spans="1:13">
      <c r="A246" s="412" t="s">
        <v>385</v>
      </c>
      <c r="B246" s="411">
        <v>135</v>
      </c>
      <c r="C246" s="335">
        <v>170</v>
      </c>
      <c r="D246" s="412">
        <v>466</v>
      </c>
      <c r="E246" s="409"/>
      <c r="F246" s="335"/>
      <c r="G246" s="335"/>
      <c r="L246" s="335"/>
      <c r="M246" s="413"/>
    </row>
    <row r="247" s="299" customFormat="1" ht="23" customHeight="1" spans="1:13">
      <c r="A247" s="414" t="s">
        <v>386</v>
      </c>
      <c r="B247" s="411">
        <v>1335</v>
      </c>
      <c r="C247" s="412">
        <f>SUM(C248:C249)</f>
        <v>896</v>
      </c>
      <c r="D247" s="412">
        <f>SUM(D248:D249)</f>
        <v>887</v>
      </c>
      <c r="E247" s="409"/>
      <c r="F247" s="335"/>
      <c r="G247" s="335"/>
      <c r="L247" s="335"/>
      <c r="M247" s="413"/>
    </row>
    <row r="248" s="299" customFormat="1" ht="23" customHeight="1" spans="1:13">
      <c r="A248" s="412" t="s">
        <v>387</v>
      </c>
      <c r="B248" s="411">
        <v>123</v>
      </c>
      <c r="C248" s="335">
        <v>12</v>
      </c>
      <c r="D248" s="412">
        <v>10</v>
      </c>
      <c r="E248" s="409"/>
      <c r="F248" s="335"/>
      <c r="G248" s="335"/>
      <c r="L248" s="335"/>
      <c r="M248" s="413"/>
    </row>
    <row r="249" s="299" customFormat="1" ht="23" customHeight="1" spans="1:13">
      <c r="A249" s="412" t="s">
        <v>388</v>
      </c>
      <c r="B249" s="411">
        <v>1212</v>
      </c>
      <c r="C249" s="335">
        <v>884</v>
      </c>
      <c r="D249" s="412">
        <v>877</v>
      </c>
      <c r="E249" s="409"/>
      <c r="F249" s="335"/>
      <c r="G249" s="335"/>
      <c r="L249" s="335"/>
      <c r="M249" s="413"/>
    </row>
    <row r="250" s="299" customFormat="1" ht="23" customHeight="1" spans="1:15">
      <c r="A250" s="414" t="s">
        <v>95</v>
      </c>
      <c r="B250" s="335">
        <v>43115</v>
      </c>
      <c r="C250" s="335">
        <f>C251+C262+C268+C273+C276+C285+C291+C297+C303+C306+C309+C312+C315+C318+C320+C323+C328</f>
        <v>73115</v>
      </c>
      <c r="D250" s="335">
        <v>79224</v>
      </c>
      <c r="E250" s="409">
        <f>D250/B250*100</f>
        <v>183.750434883451</v>
      </c>
      <c r="F250" s="335">
        <f>D250/G250*100</f>
        <v>110.019582413581</v>
      </c>
      <c r="G250" s="335">
        <v>72008.999</v>
      </c>
      <c r="I250" s="299">
        <v>79324</v>
      </c>
      <c r="J250" s="299">
        <f>I250-C250</f>
        <v>6209</v>
      </c>
      <c r="L250" s="335">
        <v>43115</v>
      </c>
      <c r="M250" s="413"/>
      <c r="N250" s="299">
        <v>30000</v>
      </c>
      <c r="O250" s="299">
        <f>SUM(L250:N250)</f>
        <v>73115</v>
      </c>
    </row>
    <row r="251" s="299" customFormat="1" ht="23" customHeight="1" spans="1:13">
      <c r="A251" s="414" t="s">
        <v>389</v>
      </c>
      <c r="B251" s="411">
        <v>1900</v>
      </c>
      <c r="C251" s="412">
        <f>SUM(C252:C261)</f>
        <v>1919</v>
      </c>
      <c r="D251" s="412">
        <f>SUM(D252:D261)</f>
        <v>2891</v>
      </c>
      <c r="E251" s="409"/>
      <c r="F251" s="335"/>
      <c r="G251" s="335"/>
      <c r="L251" s="335"/>
      <c r="M251" s="413"/>
    </row>
    <row r="252" s="299" customFormat="1" ht="23" customHeight="1" spans="1:13">
      <c r="A252" s="412" t="s">
        <v>227</v>
      </c>
      <c r="B252" s="411">
        <v>442</v>
      </c>
      <c r="C252" s="335">
        <v>691</v>
      </c>
      <c r="D252" s="412">
        <v>689</v>
      </c>
      <c r="E252" s="409"/>
      <c r="F252" s="335"/>
      <c r="G252" s="335"/>
      <c r="L252" s="335"/>
      <c r="M252" s="413"/>
    </row>
    <row r="253" s="299" customFormat="1" ht="23" customHeight="1" spans="1:13">
      <c r="A253" s="412" t="s">
        <v>228</v>
      </c>
      <c r="B253" s="411">
        <v>49</v>
      </c>
      <c r="C253" s="335"/>
      <c r="D253" s="412"/>
      <c r="E253" s="409"/>
      <c r="F253" s="335"/>
      <c r="G253" s="335"/>
      <c r="L253" s="335"/>
      <c r="M253" s="413"/>
    </row>
    <row r="254" s="299" customFormat="1" ht="23" customHeight="1" spans="1:13">
      <c r="A254" s="412" t="s">
        <v>390</v>
      </c>
      <c r="B254" s="411">
        <v>5</v>
      </c>
      <c r="C254" s="335"/>
      <c r="D254" s="412"/>
      <c r="E254" s="409"/>
      <c r="F254" s="335"/>
      <c r="G254" s="335"/>
      <c r="L254" s="335"/>
      <c r="M254" s="413"/>
    </row>
    <row r="255" s="299" customFormat="1" ht="23" customHeight="1" spans="1:13">
      <c r="A255" s="412" t="s">
        <v>391</v>
      </c>
      <c r="B255" s="411">
        <v>104</v>
      </c>
      <c r="C255" s="335">
        <v>162</v>
      </c>
      <c r="D255" s="412">
        <v>159</v>
      </c>
      <c r="E255" s="409"/>
      <c r="F255" s="335"/>
      <c r="G255" s="335"/>
      <c r="L255" s="335"/>
      <c r="M255" s="413"/>
    </row>
    <row r="256" s="299" customFormat="1" ht="23" customHeight="1" spans="1:13">
      <c r="A256" s="412" t="s">
        <v>392</v>
      </c>
      <c r="B256" s="411">
        <v>66</v>
      </c>
      <c r="C256" s="335">
        <v>18</v>
      </c>
      <c r="D256" s="412">
        <v>16</v>
      </c>
      <c r="E256" s="409"/>
      <c r="F256" s="335"/>
      <c r="G256" s="335"/>
      <c r="L256" s="335"/>
      <c r="M256" s="413"/>
    </row>
    <row r="257" s="299" customFormat="1" ht="23" customHeight="1" spans="1:13">
      <c r="A257" s="412" t="s">
        <v>253</v>
      </c>
      <c r="B257" s="411">
        <v>6</v>
      </c>
      <c r="C257" s="335">
        <v>11</v>
      </c>
      <c r="D257" s="412">
        <v>10</v>
      </c>
      <c r="E257" s="409"/>
      <c r="F257" s="335"/>
      <c r="G257" s="335"/>
      <c r="L257" s="335"/>
      <c r="M257" s="413"/>
    </row>
    <row r="258" s="299" customFormat="1" ht="23" customHeight="1" spans="1:13">
      <c r="A258" s="412" t="s">
        <v>393</v>
      </c>
      <c r="B258" s="411">
        <v>1131</v>
      </c>
      <c r="C258" s="335">
        <v>277</v>
      </c>
      <c r="D258" s="412">
        <v>1262</v>
      </c>
      <c r="E258" s="409"/>
      <c r="F258" s="335"/>
      <c r="G258" s="335"/>
      <c r="L258" s="335"/>
      <c r="M258" s="413"/>
    </row>
    <row r="259" s="299" customFormat="1" ht="23" customHeight="1" spans="1:13">
      <c r="A259" s="412" t="s">
        <v>394</v>
      </c>
      <c r="B259" s="411">
        <v>3</v>
      </c>
      <c r="C259" s="335">
        <v>5</v>
      </c>
      <c r="D259" s="412">
        <v>5</v>
      </c>
      <c r="E259" s="409"/>
      <c r="F259" s="335"/>
      <c r="G259" s="335"/>
      <c r="L259" s="335"/>
      <c r="M259" s="413"/>
    </row>
    <row r="260" s="299" customFormat="1" ht="23" customHeight="1" spans="1:13">
      <c r="A260" s="255" t="s">
        <v>232</v>
      </c>
      <c r="B260" s="411"/>
      <c r="C260" s="335">
        <v>130</v>
      </c>
      <c r="D260" s="412">
        <v>129</v>
      </c>
      <c r="E260" s="409"/>
      <c r="F260" s="335"/>
      <c r="G260" s="335"/>
      <c r="L260" s="335"/>
      <c r="M260" s="413"/>
    </row>
    <row r="261" s="299" customFormat="1" ht="23" customHeight="1" spans="1:13">
      <c r="A261" s="412" t="s">
        <v>395</v>
      </c>
      <c r="B261" s="411">
        <v>94</v>
      </c>
      <c r="C261" s="335">
        <v>625</v>
      </c>
      <c r="D261" s="412">
        <v>621</v>
      </c>
      <c r="E261" s="409"/>
      <c r="F261" s="335"/>
      <c r="G261" s="335"/>
      <c r="L261" s="335"/>
      <c r="M261" s="413"/>
    </row>
    <row r="262" s="299" customFormat="1" ht="23" customHeight="1" spans="1:13">
      <c r="A262" s="414" t="s">
        <v>396</v>
      </c>
      <c r="B262" s="411">
        <v>387</v>
      </c>
      <c r="C262" s="412">
        <f>SUM(C263:C267)</f>
        <v>789</v>
      </c>
      <c r="D262" s="412">
        <f>SUM(D263:D267)</f>
        <v>778</v>
      </c>
      <c r="E262" s="409"/>
      <c r="F262" s="335"/>
      <c r="G262" s="335"/>
      <c r="L262" s="335"/>
      <c r="M262" s="413"/>
    </row>
    <row r="263" s="299" customFormat="1" ht="23" customHeight="1" spans="1:13">
      <c r="A263" s="412" t="s">
        <v>227</v>
      </c>
      <c r="B263" s="411">
        <v>312</v>
      </c>
      <c r="C263" s="335">
        <v>511</v>
      </c>
      <c r="D263" s="412">
        <v>508</v>
      </c>
      <c r="E263" s="409"/>
      <c r="F263" s="335"/>
      <c r="G263" s="335"/>
      <c r="L263" s="335"/>
      <c r="M263" s="413"/>
    </row>
    <row r="264" s="299" customFormat="1" ht="23" customHeight="1" spans="1:13">
      <c r="A264" s="412" t="s">
        <v>397</v>
      </c>
      <c r="B264" s="411">
        <v>3</v>
      </c>
      <c r="C264" s="335"/>
      <c r="D264" s="335"/>
      <c r="E264" s="409"/>
      <c r="F264" s="335"/>
      <c r="G264" s="335"/>
      <c r="L264" s="335"/>
      <c r="M264" s="413"/>
    </row>
    <row r="265" s="299" customFormat="1" ht="23" customHeight="1" spans="1:13">
      <c r="A265" s="412" t="s">
        <v>398</v>
      </c>
      <c r="B265" s="411">
        <v>49</v>
      </c>
      <c r="C265" s="335"/>
      <c r="D265" s="335"/>
      <c r="E265" s="409"/>
      <c r="F265" s="335"/>
      <c r="G265" s="335"/>
      <c r="L265" s="335"/>
      <c r="M265" s="413"/>
    </row>
    <row r="266" s="299" customFormat="1" ht="23" customHeight="1" spans="1:13">
      <c r="A266" s="255" t="s">
        <v>399</v>
      </c>
      <c r="B266" s="411">
        <v>13</v>
      </c>
      <c r="C266" s="335">
        <v>88</v>
      </c>
      <c r="D266" s="412">
        <v>86</v>
      </c>
      <c r="E266" s="409"/>
      <c r="F266" s="335"/>
      <c r="G266" s="335"/>
      <c r="L266" s="335"/>
      <c r="M266" s="413"/>
    </row>
    <row r="267" s="299" customFormat="1" ht="23" customHeight="1" spans="1:13">
      <c r="A267" s="412" t="s">
        <v>400</v>
      </c>
      <c r="B267" s="411">
        <v>10</v>
      </c>
      <c r="C267" s="335">
        <v>190</v>
      </c>
      <c r="D267" s="412">
        <v>184</v>
      </c>
      <c r="E267" s="409"/>
      <c r="F267" s="335"/>
      <c r="G267" s="335"/>
      <c r="L267" s="335"/>
      <c r="M267" s="413"/>
    </row>
    <row r="268" s="299" customFormat="1" ht="23" customHeight="1" spans="1:13">
      <c r="A268" s="414" t="s">
        <v>401</v>
      </c>
      <c r="B268" s="411">
        <v>5353</v>
      </c>
      <c r="C268" s="412">
        <f>SUM(C269:C272)</f>
        <v>8615</v>
      </c>
      <c r="D268" s="412">
        <f>SUM(D269:D272)</f>
        <v>9761</v>
      </c>
      <c r="E268" s="409"/>
      <c r="F268" s="335"/>
      <c r="G268" s="335"/>
      <c r="L268" s="335"/>
      <c r="M268" s="413"/>
    </row>
    <row r="269" s="299" customFormat="1" ht="23" customHeight="1" spans="1:13">
      <c r="A269" s="412" t="s">
        <v>402</v>
      </c>
      <c r="B269" s="411">
        <v>5</v>
      </c>
      <c r="C269" s="335"/>
      <c r="D269" s="335"/>
      <c r="E269" s="409"/>
      <c r="F269" s="335"/>
      <c r="G269" s="335"/>
      <c r="L269" s="335"/>
      <c r="M269" s="413"/>
    </row>
    <row r="270" s="299" customFormat="1" ht="23" customHeight="1" spans="1:13">
      <c r="A270" s="412" t="s">
        <v>403</v>
      </c>
      <c r="B270" s="411">
        <v>4819</v>
      </c>
      <c r="C270" s="335">
        <v>7001</v>
      </c>
      <c r="D270" s="412">
        <v>7968</v>
      </c>
      <c r="E270" s="409"/>
      <c r="F270" s="335"/>
      <c r="G270" s="335"/>
      <c r="L270" s="335"/>
      <c r="M270" s="413"/>
    </row>
    <row r="271" s="299" customFormat="1" ht="23" customHeight="1" spans="1:13">
      <c r="A271" s="255" t="s">
        <v>404</v>
      </c>
      <c r="B271" s="411">
        <v>487</v>
      </c>
      <c r="C271" s="335">
        <v>870</v>
      </c>
      <c r="D271" s="412">
        <v>860</v>
      </c>
      <c r="E271" s="409"/>
      <c r="F271" s="335"/>
      <c r="G271" s="335"/>
      <c r="L271" s="335"/>
      <c r="M271" s="413"/>
    </row>
    <row r="272" s="299" customFormat="1" ht="23" customHeight="1" spans="1:13">
      <c r="A272" s="412" t="s">
        <v>405</v>
      </c>
      <c r="B272" s="411">
        <v>42</v>
      </c>
      <c r="C272" s="335">
        <v>744</v>
      </c>
      <c r="D272" s="412">
        <v>933</v>
      </c>
      <c r="E272" s="409"/>
      <c r="F272" s="335"/>
      <c r="G272" s="335"/>
      <c r="L272" s="335"/>
      <c r="M272" s="413"/>
    </row>
    <row r="273" s="299" customFormat="1" ht="23" customHeight="1" spans="1:13">
      <c r="A273" s="414" t="s">
        <v>406</v>
      </c>
      <c r="B273" s="411">
        <v>428</v>
      </c>
      <c r="C273" s="412">
        <f>SUM(C274:C275)</f>
        <v>3420</v>
      </c>
      <c r="D273" s="412">
        <f>SUM(D274:D275)</f>
        <v>3417</v>
      </c>
      <c r="E273" s="409"/>
      <c r="F273" s="335"/>
      <c r="G273" s="335"/>
      <c r="L273" s="335"/>
      <c r="M273" s="413"/>
    </row>
    <row r="274" s="299" customFormat="1" ht="23" customHeight="1" spans="1:13">
      <c r="A274" s="412" t="s">
        <v>407</v>
      </c>
      <c r="B274" s="411">
        <v>24</v>
      </c>
      <c r="C274" s="335"/>
      <c r="D274" s="412"/>
      <c r="E274" s="409"/>
      <c r="F274" s="335"/>
      <c r="G274" s="335"/>
      <c r="L274" s="335"/>
      <c r="M274" s="413"/>
    </row>
    <row r="275" s="299" customFormat="1" ht="23" customHeight="1" spans="1:13">
      <c r="A275" s="412" t="s">
        <v>408</v>
      </c>
      <c r="B275" s="411">
        <v>404</v>
      </c>
      <c r="C275" s="335">
        <v>3420</v>
      </c>
      <c r="D275" s="412">
        <v>3417</v>
      </c>
      <c r="E275" s="409"/>
      <c r="F275" s="335"/>
      <c r="G275" s="335"/>
      <c r="L275" s="335"/>
      <c r="M275" s="413"/>
    </row>
    <row r="276" s="299" customFormat="1" ht="23" customHeight="1" spans="1:13">
      <c r="A276" s="414" t="s">
        <v>409</v>
      </c>
      <c r="B276" s="411">
        <v>4094</v>
      </c>
      <c r="C276" s="412">
        <f>SUM(C277:C284)</f>
        <v>7285</v>
      </c>
      <c r="D276" s="412">
        <f>SUM(D277:D284)</f>
        <v>7303</v>
      </c>
      <c r="E276" s="409"/>
      <c r="F276" s="335"/>
      <c r="G276" s="335"/>
      <c r="L276" s="335"/>
      <c r="M276" s="413"/>
    </row>
    <row r="277" s="299" customFormat="1" ht="23" customHeight="1" spans="1:13">
      <c r="A277" s="412" t="s">
        <v>410</v>
      </c>
      <c r="B277" s="411">
        <v>267</v>
      </c>
      <c r="C277" s="335">
        <v>430</v>
      </c>
      <c r="D277" s="412">
        <v>424</v>
      </c>
      <c r="E277" s="409"/>
      <c r="F277" s="335"/>
      <c r="G277" s="335"/>
      <c r="L277" s="335"/>
      <c r="M277" s="413"/>
    </row>
    <row r="278" s="299" customFormat="1" ht="23" customHeight="1" spans="1:13">
      <c r="A278" s="412" t="s">
        <v>411</v>
      </c>
      <c r="B278" s="411">
        <v>627</v>
      </c>
      <c r="C278" s="335"/>
      <c r="D278" s="335"/>
      <c r="E278" s="409"/>
      <c r="F278" s="335"/>
      <c r="G278" s="335"/>
      <c r="L278" s="335"/>
      <c r="M278" s="413"/>
    </row>
    <row r="279" s="299" customFormat="1" ht="23" customHeight="1" spans="1:13">
      <c r="A279" s="412" t="s">
        <v>412</v>
      </c>
      <c r="B279" s="411">
        <v>1425</v>
      </c>
      <c r="C279" s="335"/>
      <c r="D279" s="335"/>
      <c r="E279" s="409"/>
      <c r="F279" s="335"/>
      <c r="G279" s="335"/>
      <c r="L279" s="335"/>
      <c r="M279" s="413"/>
    </row>
    <row r="280" s="299" customFormat="1" ht="23" customHeight="1" spans="1:13">
      <c r="A280" s="412" t="s">
        <v>413</v>
      </c>
      <c r="B280" s="411">
        <v>13</v>
      </c>
      <c r="C280" s="335"/>
      <c r="D280" s="335"/>
      <c r="E280" s="409"/>
      <c r="F280" s="335"/>
      <c r="G280" s="335"/>
      <c r="L280" s="335"/>
      <c r="M280" s="413"/>
    </row>
    <row r="281" s="299" customFormat="1" ht="23" customHeight="1" spans="1:13">
      <c r="A281" s="412" t="s">
        <v>414</v>
      </c>
      <c r="B281" s="411">
        <v>819</v>
      </c>
      <c r="C281" s="335">
        <v>1102</v>
      </c>
      <c r="D281" s="412">
        <v>1091</v>
      </c>
      <c r="E281" s="409"/>
      <c r="F281" s="335"/>
      <c r="G281" s="335"/>
      <c r="L281" s="335"/>
      <c r="M281" s="413"/>
    </row>
    <row r="282" s="299" customFormat="1" ht="23" customHeight="1" spans="1:13">
      <c r="A282" s="412" t="s">
        <v>415</v>
      </c>
      <c r="B282" s="411">
        <v>698</v>
      </c>
      <c r="C282" s="335"/>
      <c r="D282" s="335"/>
      <c r="E282" s="409"/>
      <c r="F282" s="335"/>
      <c r="G282" s="335"/>
      <c r="L282" s="335"/>
      <c r="M282" s="413"/>
    </row>
    <row r="283" s="299" customFormat="1" ht="23" customHeight="1" spans="1:13">
      <c r="A283" s="255" t="s">
        <v>416</v>
      </c>
      <c r="B283" s="411"/>
      <c r="C283" s="335">
        <v>20</v>
      </c>
      <c r="D283" s="412">
        <v>11</v>
      </c>
      <c r="E283" s="409"/>
      <c r="F283" s="335"/>
      <c r="G283" s="335"/>
      <c r="L283" s="335"/>
      <c r="M283" s="413"/>
    </row>
    <row r="284" s="299" customFormat="1" ht="23" customHeight="1" spans="1:13">
      <c r="A284" s="412" t="s">
        <v>417</v>
      </c>
      <c r="B284" s="411">
        <v>245</v>
      </c>
      <c r="C284" s="335">
        <v>5733</v>
      </c>
      <c r="D284" s="412">
        <v>5777</v>
      </c>
      <c r="E284" s="409"/>
      <c r="F284" s="335"/>
      <c r="G284" s="335"/>
      <c r="L284" s="335"/>
      <c r="M284" s="413"/>
    </row>
    <row r="285" s="299" customFormat="1" ht="23" customHeight="1" spans="1:13">
      <c r="A285" s="414" t="s">
        <v>418</v>
      </c>
      <c r="B285" s="411">
        <v>610</v>
      </c>
      <c r="C285" s="412">
        <f>SUM(C286:C290)</f>
        <v>1357</v>
      </c>
      <c r="D285" s="412">
        <f>SUM(D286:D290)</f>
        <v>1327</v>
      </c>
      <c r="E285" s="409"/>
      <c r="F285" s="335"/>
      <c r="G285" s="335"/>
      <c r="L285" s="335"/>
      <c r="M285" s="413"/>
    </row>
    <row r="286" s="299" customFormat="1" ht="23" customHeight="1" spans="1:13">
      <c r="A286" s="412" t="s">
        <v>419</v>
      </c>
      <c r="B286" s="411">
        <v>275</v>
      </c>
      <c r="C286" s="335"/>
      <c r="D286" s="335"/>
      <c r="E286" s="409"/>
      <c r="F286" s="335"/>
      <c r="G286" s="335"/>
      <c r="L286" s="335"/>
      <c r="M286" s="413"/>
    </row>
    <row r="287" s="299" customFormat="1" ht="23" customHeight="1" spans="1:13">
      <c r="A287" s="412" t="s">
        <v>420</v>
      </c>
      <c r="B287" s="411">
        <v>97</v>
      </c>
      <c r="C287" s="335">
        <v>190</v>
      </c>
      <c r="D287" s="412">
        <v>184</v>
      </c>
      <c r="E287" s="409"/>
      <c r="F287" s="335"/>
      <c r="G287" s="335"/>
      <c r="L287" s="335"/>
      <c r="M287" s="413"/>
    </row>
    <row r="288" s="299" customFormat="1" ht="23" customHeight="1" spans="1:13">
      <c r="A288" s="412" t="s">
        <v>421</v>
      </c>
      <c r="B288" s="411">
        <v>39</v>
      </c>
      <c r="C288" s="335">
        <v>365</v>
      </c>
      <c r="D288" s="412">
        <v>349</v>
      </c>
      <c r="E288" s="409"/>
      <c r="F288" s="335"/>
      <c r="G288" s="335"/>
      <c r="L288" s="335"/>
      <c r="M288" s="413"/>
    </row>
    <row r="289" s="299" customFormat="1" ht="23" customHeight="1" spans="1:13">
      <c r="A289" s="412" t="s">
        <v>422</v>
      </c>
      <c r="B289" s="411">
        <v>99</v>
      </c>
      <c r="C289" s="335"/>
      <c r="D289" s="335"/>
      <c r="E289" s="409"/>
      <c r="F289" s="335"/>
      <c r="G289" s="335"/>
      <c r="L289" s="335"/>
      <c r="M289" s="413"/>
    </row>
    <row r="290" s="299" customFormat="1" ht="23" customHeight="1" spans="1:13">
      <c r="A290" s="412" t="s">
        <v>423</v>
      </c>
      <c r="B290" s="411">
        <v>100</v>
      </c>
      <c r="C290" s="335">
        <v>802</v>
      </c>
      <c r="D290" s="412">
        <v>794</v>
      </c>
      <c r="E290" s="409"/>
      <c r="F290" s="335"/>
      <c r="G290" s="335"/>
      <c r="L290" s="335"/>
      <c r="M290" s="413"/>
    </row>
    <row r="291" s="299" customFormat="1" ht="23" customHeight="1" spans="1:13">
      <c r="A291" s="414" t="s">
        <v>424</v>
      </c>
      <c r="B291" s="411">
        <v>2134</v>
      </c>
      <c r="C291" s="412">
        <f>SUM(C292:C296)</f>
        <v>3907</v>
      </c>
      <c r="D291" s="412">
        <f>SUM(D292:D296)</f>
        <v>3876</v>
      </c>
      <c r="E291" s="409"/>
      <c r="F291" s="335"/>
      <c r="G291" s="335"/>
      <c r="L291" s="335"/>
      <c r="M291" s="413"/>
    </row>
    <row r="292" s="299" customFormat="1" ht="23" customHeight="1" spans="1:13">
      <c r="A292" s="412" t="s">
        <v>425</v>
      </c>
      <c r="B292" s="411">
        <v>274</v>
      </c>
      <c r="C292" s="335">
        <v>351</v>
      </c>
      <c r="D292" s="412">
        <v>347</v>
      </c>
      <c r="E292" s="409"/>
      <c r="F292" s="335"/>
      <c r="G292" s="335"/>
      <c r="L292" s="335"/>
      <c r="M292" s="413"/>
    </row>
    <row r="293" s="299" customFormat="1" ht="23" customHeight="1" spans="1:13">
      <c r="A293" s="412" t="s">
        <v>426</v>
      </c>
      <c r="B293" s="411">
        <v>1598</v>
      </c>
      <c r="C293" s="335">
        <v>1240</v>
      </c>
      <c r="D293" s="412">
        <v>1226</v>
      </c>
      <c r="E293" s="409"/>
      <c r="F293" s="335"/>
      <c r="G293" s="335"/>
      <c r="L293" s="335"/>
      <c r="M293" s="413"/>
    </row>
    <row r="294" s="299" customFormat="1" ht="23" customHeight="1" spans="1:13">
      <c r="A294" s="412" t="s">
        <v>427</v>
      </c>
      <c r="B294" s="411">
        <v>141</v>
      </c>
      <c r="C294" s="335">
        <v>166</v>
      </c>
      <c r="D294" s="412">
        <v>160</v>
      </c>
      <c r="E294" s="409"/>
      <c r="F294" s="335"/>
      <c r="G294" s="335"/>
      <c r="L294" s="335"/>
      <c r="M294" s="413"/>
    </row>
    <row r="295" s="299" customFormat="1" ht="23" customHeight="1" spans="1:13">
      <c r="A295" s="255" t="s">
        <v>428</v>
      </c>
      <c r="B295" s="411"/>
      <c r="C295" s="335">
        <v>1980</v>
      </c>
      <c r="D295" s="412">
        <v>1975</v>
      </c>
      <c r="E295" s="409"/>
      <c r="F295" s="335"/>
      <c r="G295" s="335"/>
      <c r="L295" s="335"/>
      <c r="M295" s="413"/>
    </row>
    <row r="296" s="299" customFormat="1" ht="23" customHeight="1" spans="1:13">
      <c r="A296" s="412" t="s">
        <v>429</v>
      </c>
      <c r="B296" s="411">
        <v>121</v>
      </c>
      <c r="C296" s="335">
        <v>170</v>
      </c>
      <c r="D296" s="412">
        <v>168</v>
      </c>
      <c r="E296" s="409"/>
      <c r="F296" s="335"/>
      <c r="G296" s="335"/>
      <c r="L296" s="335"/>
      <c r="M296" s="413"/>
    </row>
    <row r="297" s="299" customFormat="1" ht="23" customHeight="1" spans="1:13">
      <c r="A297" s="414" t="s">
        <v>430</v>
      </c>
      <c r="B297" s="411">
        <v>1778</v>
      </c>
      <c r="C297" s="412">
        <f>SUM(C298:C302)</f>
        <v>2819</v>
      </c>
      <c r="D297" s="412">
        <f>SUM(D298:D302)</f>
        <v>2791</v>
      </c>
      <c r="E297" s="409"/>
      <c r="F297" s="335"/>
      <c r="G297" s="335"/>
      <c r="L297" s="335"/>
      <c r="M297" s="413"/>
    </row>
    <row r="298" s="299" customFormat="1" ht="23" customHeight="1" spans="1:13">
      <c r="A298" s="412" t="s">
        <v>227</v>
      </c>
      <c r="B298" s="411">
        <v>112</v>
      </c>
      <c r="C298" s="335">
        <v>177</v>
      </c>
      <c r="D298" s="412">
        <v>171</v>
      </c>
      <c r="E298" s="409"/>
      <c r="F298" s="335"/>
      <c r="G298" s="335"/>
      <c r="L298" s="335"/>
      <c r="M298" s="413"/>
    </row>
    <row r="299" s="299" customFormat="1" ht="23" customHeight="1" spans="1:13">
      <c r="A299" s="412" t="s">
        <v>431</v>
      </c>
      <c r="B299" s="411">
        <v>84</v>
      </c>
      <c r="C299" s="335">
        <v>277</v>
      </c>
      <c r="D299" s="412">
        <v>273</v>
      </c>
      <c r="E299" s="409"/>
      <c r="F299" s="335"/>
      <c r="G299" s="335"/>
      <c r="L299" s="335"/>
      <c r="M299" s="413"/>
    </row>
    <row r="300" s="299" customFormat="1" ht="23" customHeight="1" spans="1:13">
      <c r="A300" s="412" t="s">
        <v>432</v>
      </c>
      <c r="B300" s="411">
        <v>80</v>
      </c>
      <c r="C300" s="335">
        <v>100</v>
      </c>
      <c r="D300" s="412">
        <v>93</v>
      </c>
      <c r="E300" s="409"/>
      <c r="F300" s="335"/>
      <c r="G300" s="335"/>
      <c r="L300" s="335"/>
      <c r="M300" s="413"/>
    </row>
    <row r="301" s="299" customFormat="1" ht="23" customHeight="1" spans="1:13">
      <c r="A301" s="412" t="s">
        <v>433</v>
      </c>
      <c r="B301" s="411">
        <v>1193</v>
      </c>
      <c r="C301" s="335">
        <v>1866</v>
      </c>
      <c r="D301" s="412">
        <v>1858</v>
      </c>
      <c r="E301" s="409"/>
      <c r="F301" s="335"/>
      <c r="G301" s="335"/>
      <c r="L301" s="335"/>
      <c r="M301" s="413"/>
    </row>
    <row r="302" s="299" customFormat="1" ht="23" customHeight="1" spans="1:13">
      <c r="A302" s="412" t="s">
        <v>434</v>
      </c>
      <c r="B302" s="411">
        <v>309</v>
      </c>
      <c r="C302" s="335">
        <v>399</v>
      </c>
      <c r="D302" s="412">
        <v>396</v>
      </c>
      <c r="E302" s="409"/>
      <c r="F302" s="335"/>
      <c r="G302" s="335"/>
      <c r="L302" s="335"/>
      <c r="M302" s="413"/>
    </row>
    <row r="303" s="299" customFormat="1" ht="23" customHeight="1" spans="1:13">
      <c r="A303" s="414" t="s">
        <v>435</v>
      </c>
      <c r="B303" s="411">
        <v>3379</v>
      </c>
      <c r="C303" s="335"/>
      <c r="D303" s="335"/>
      <c r="E303" s="409"/>
      <c r="F303" s="335"/>
      <c r="G303" s="335"/>
      <c r="L303" s="335"/>
      <c r="M303" s="413"/>
    </row>
    <row r="304" s="299" customFormat="1" ht="23" customHeight="1" spans="1:13">
      <c r="A304" s="412" t="s">
        <v>436</v>
      </c>
      <c r="B304" s="411">
        <v>478</v>
      </c>
      <c r="C304" s="335"/>
      <c r="D304" s="335"/>
      <c r="E304" s="409"/>
      <c r="F304" s="335"/>
      <c r="G304" s="335"/>
      <c r="L304" s="335"/>
      <c r="M304" s="413"/>
    </row>
    <row r="305" s="299" customFormat="1" ht="23" customHeight="1" spans="1:13">
      <c r="A305" s="412" t="s">
        <v>437</v>
      </c>
      <c r="B305" s="411">
        <v>2901</v>
      </c>
      <c r="C305" s="335"/>
      <c r="D305" s="335"/>
      <c r="E305" s="409"/>
      <c r="F305" s="335"/>
      <c r="G305" s="335"/>
      <c r="L305" s="335"/>
      <c r="M305" s="413"/>
    </row>
    <row r="306" s="299" customFormat="1" ht="23" customHeight="1" spans="1:13">
      <c r="A306" s="414" t="s">
        <v>438</v>
      </c>
      <c r="B306" s="411"/>
      <c r="C306" s="412">
        <f>SUM(C307:C308)</f>
        <v>100</v>
      </c>
      <c r="D306" s="412">
        <f>SUM(D307:D308)</f>
        <v>94</v>
      </c>
      <c r="E306" s="409"/>
      <c r="F306" s="335"/>
      <c r="G306" s="335"/>
      <c r="L306" s="335"/>
      <c r="M306" s="413"/>
    </row>
    <row r="307" s="299" customFormat="1" ht="23" customHeight="1" spans="1:13">
      <c r="A307" s="255" t="s">
        <v>227</v>
      </c>
      <c r="B307" s="411"/>
      <c r="C307" s="335">
        <v>70</v>
      </c>
      <c r="D307" s="412">
        <v>67</v>
      </c>
      <c r="E307" s="409"/>
      <c r="F307" s="335"/>
      <c r="G307" s="335"/>
      <c r="L307" s="335"/>
      <c r="M307" s="413"/>
    </row>
    <row r="308" s="299" customFormat="1" ht="23" customHeight="1" spans="1:13">
      <c r="A308" s="255" t="s">
        <v>439</v>
      </c>
      <c r="B308" s="411"/>
      <c r="C308" s="335">
        <v>30</v>
      </c>
      <c r="D308" s="412">
        <v>27</v>
      </c>
      <c r="E308" s="409"/>
      <c r="F308" s="335"/>
      <c r="G308" s="335"/>
      <c r="L308" s="335"/>
      <c r="M308" s="413"/>
    </row>
    <row r="309" s="299" customFormat="1" ht="23" customHeight="1" spans="1:13">
      <c r="A309" s="414" t="s">
        <v>435</v>
      </c>
      <c r="B309" s="411"/>
      <c r="C309" s="412">
        <f>SUM(C310:C311)</f>
        <v>8392</v>
      </c>
      <c r="D309" s="412">
        <f>SUM(D310:D311)</f>
        <v>8388</v>
      </c>
      <c r="E309" s="409"/>
      <c r="F309" s="335"/>
      <c r="G309" s="335"/>
      <c r="L309" s="335"/>
      <c r="M309" s="413"/>
    </row>
    <row r="310" s="299" customFormat="1" ht="23" customHeight="1" spans="1:13">
      <c r="A310" s="255" t="s">
        <v>436</v>
      </c>
      <c r="B310" s="411"/>
      <c r="C310" s="335">
        <v>702</v>
      </c>
      <c r="D310" s="412">
        <v>700</v>
      </c>
      <c r="E310" s="409"/>
      <c r="F310" s="335"/>
      <c r="G310" s="335"/>
      <c r="L310" s="335"/>
      <c r="M310" s="413"/>
    </row>
    <row r="311" s="299" customFormat="1" ht="23" customHeight="1" spans="1:13">
      <c r="A311" s="255" t="s">
        <v>437</v>
      </c>
      <c r="B311" s="411"/>
      <c r="C311" s="335">
        <v>7690</v>
      </c>
      <c r="D311" s="412">
        <v>7688</v>
      </c>
      <c r="E311" s="409"/>
      <c r="F311" s="335"/>
      <c r="G311" s="335"/>
      <c r="L311" s="335"/>
      <c r="M311" s="413"/>
    </row>
    <row r="312" s="299" customFormat="1" ht="23" customHeight="1" spans="1:13">
      <c r="A312" s="414" t="s">
        <v>440</v>
      </c>
      <c r="B312" s="411">
        <v>155</v>
      </c>
      <c r="C312" s="412">
        <f>SUM(C313:C314)</f>
        <v>160</v>
      </c>
      <c r="D312" s="412">
        <f>SUM(D313:D314)</f>
        <v>155</v>
      </c>
      <c r="E312" s="409"/>
      <c r="F312" s="335"/>
      <c r="G312" s="335"/>
      <c r="L312" s="335"/>
      <c r="M312" s="413"/>
    </row>
    <row r="313" s="299" customFormat="1" ht="23" customHeight="1" spans="1:13">
      <c r="A313" s="412" t="s">
        <v>441</v>
      </c>
      <c r="B313" s="411">
        <v>77</v>
      </c>
      <c r="C313" s="335">
        <v>122</v>
      </c>
      <c r="D313" s="412">
        <v>120</v>
      </c>
      <c r="E313" s="409"/>
      <c r="F313" s="335"/>
      <c r="G313" s="335"/>
      <c r="L313" s="335"/>
      <c r="M313" s="413"/>
    </row>
    <row r="314" s="299" customFormat="1" ht="23" customHeight="1" spans="1:13">
      <c r="A314" s="412" t="s">
        <v>442</v>
      </c>
      <c r="B314" s="411">
        <v>78</v>
      </c>
      <c r="C314" s="335">
        <v>38</v>
      </c>
      <c r="D314" s="412">
        <v>35</v>
      </c>
      <c r="E314" s="409"/>
      <c r="F314" s="335"/>
      <c r="G314" s="335"/>
      <c r="L314" s="335"/>
      <c r="M314" s="413"/>
    </row>
    <row r="315" s="299" customFormat="1" ht="23" customHeight="1" spans="1:13">
      <c r="A315" s="414" t="s">
        <v>443</v>
      </c>
      <c r="B315" s="411">
        <v>2704</v>
      </c>
      <c r="C315" s="412">
        <f>SUM(C316:C317)</f>
        <v>8103</v>
      </c>
      <c r="D315" s="412">
        <f>SUM(D316:D317)</f>
        <v>8084</v>
      </c>
      <c r="E315" s="409"/>
      <c r="F315" s="335"/>
      <c r="G315" s="335"/>
      <c r="L315" s="335"/>
      <c r="M315" s="413"/>
    </row>
    <row r="316" s="299" customFormat="1" ht="23" customHeight="1" spans="1:13">
      <c r="A316" s="412" t="s">
        <v>444</v>
      </c>
      <c r="B316" s="411">
        <v>1185</v>
      </c>
      <c r="C316" s="335">
        <v>2033</v>
      </c>
      <c r="D316" s="412">
        <v>2027</v>
      </c>
      <c r="E316" s="409"/>
      <c r="F316" s="335"/>
      <c r="G316" s="335"/>
      <c r="L316" s="335"/>
      <c r="M316" s="413"/>
    </row>
    <row r="317" s="299" customFormat="1" ht="23" customHeight="1" spans="1:13">
      <c r="A317" s="412" t="s">
        <v>445</v>
      </c>
      <c r="B317" s="411">
        <v>1519</v>
      </c>
      <c r="C317" s="335">
        <v>6070</v>
      </c>
      <c r="D317" s="412">
        <v>6057</v>
      </c>
      <c r="E317" s="409"/>
      <c r="F317" s="335"/>
      <c r="G317" s="335"/>
      <c r="L317" s="335"/>
      <c r="M317" s="413"/>
    </row>
    <row r="318" s="299" customFormat="1" ht="23" customHeight="1" spans="1:13">
      <c r="A318" s="414" t="s">
        <v>446</v>
      </c>
      <c r="B318" s="411">
        <v>31</v>
      </c>
      <c r="C318" s="412">
        <f>SUM(C319)</f>
        <v>21</v>
      </c>
      <c r="D318" s="412">
        <f>SUM(D319)</f>
        <v>20</v>
      </c>
      <c r="E318" s="409"/>
      <c r="F318" s="335"/>
      <c r="G318" s="335"/>
      <c r="L318" s="335"/>
      <c r="M318" s="413"/>
    </row>
    <row r="319" s="299" customFormat="1" ht="23" customHeight="1" spans="1:13">
      <c r="A319" s="412" t="s">
        <v>447</v>
      </c>
      <c r="B319" s="411">
        <v>31</v>
      </c>
      <c r="C319" s="335">
        <v>21</v>
      </c>
      <c r="D319" s="412">
        <v>20</v>
      </c>
      <c r="E319" s="409"/>
      <c r="F319" s="335"/>
      <c r="G319" s="335"/>
      <c r="L319" s="335"/>
      <c r="M319" s="413"/>
    </row>
    <row r="320" s="299" customFormat="1" ht="23" customHeight="1" spans="1:13">
      <c r="A320" s="414" t="s">
        <v>448</v>
      </c>
      <c r="B320" s="411">
        <v>10184</v>
      </c>
      <c r="C320" s="412">
        <v>25710</v>
      </c>
      <c r="D320" s="412">
        <v>25710</v>
      </c>
      <c r="E320" s="409"/>
      <c r="F320" s="335"/>
      <c r="G320" s="335"/>
      <c r="L320" s="335"/>
      <c r="M320" s="413"/>
    </row>
    <row r="321" s="299" customFormat="1" ht="23" customHeight="1" spans="1:13">
      <c r="A321" s="412" t="s">
        <v>449</v>
      </c>
      <c r="B321" s="411">
        <v>10120</v>
      </c>
      <c r="C321" s="335">
        <v>25750</v>
      </c>
      <c r="D321" s="412">
        <v>25710</v>
      </c>
      <c r="E321" s="409"/>
      <c r="F321" s="335"/>
      <c r="G321" s="335"/>
      <c r="L321" s="335"/>
      <c r="M321" s="413"/>
    </row>
    <row r="322" s="299" customFormat="1" ht="23" customHeight="1" spans="1:13">
      <c r="A322" s="412" t="s">
        <v>450</v>
      </c>
      <c r="B322" s="411">
        <v>64</v>
      </c>
      <c r="C322" s="335"/>
      <c r="D322" s="335"/>
      <c r="E322" s="409"/>
      <c r="F322" s="335"/>
      <c r="G322" s="335"/>
      <c r="L322" s="335"/>
      <c r="M322" s="413"/>
    </row>
    <row r="323" s="299" customFormat="1" ht="23" customHeight="1" spans="1:13">
      <c r="A323" s="414" t="s">
        <v>451</v>
      </c>
      <c r="B323" s="411">
        <v>132</v>
      </c>
      <c r="C323" s="412">
        <f>SUM(C324:C327)</f>
        <v>426</v>
      </c>
      <c r="D323" s="412">
        <f>SUM(D324:D327)</f>
        <v>411</v>
      </c>
      <c r="E323" s="409"/>
      <c r="F323" s="335"/>
      <c r="G323" s="335"/>
      <c r="L323" s="335"/>
      <c r="M323" s="413"/>
    </row>
    <row r="324" s="299" customFormat="1" ht="23" customHeight="1" spans="1:13">
      <c r="A324" s="412" t="s">
        <v>227</v>
      </c>
      <c r="B324" s="411">
        <v>63</v>
      </c>
      <c r="C324" s="335">
        <v>190</v>
      </c>
      <c r="D324" s="412">
        <v>184</v>
      </c>
      <c r="E324" s="409"/>
      <c r="F324" s="335"/>
      <c r="G324" s="335"/>
      <c r="L324" s="335"/>
      <c r="M324" s="413"/>
    </row>
    <row r="325" s="299" customFormat="1" ht="23" customHeight="1" spans="1:13">
      <c r="A325" s="412" t="s">
        <v>452</v>
      </c>
      <c r="B325" s="411">
        <v>69</v>
      </c>
      <c r="C325" s="335">
        <v>166</v>
      </c>
      <c r="D325" s="412">
        <v>160</v>
      </c>
      <c r="E325" s="409"/>
      <c r="F325" s="335"/>
      <c r="G325" s="335"/>
      <c r="L325" s="335"/>
      <c r="M325" s="413"/>
    </row>
    <row r="326" s="299" customFormat="1" ht="23" customHeight="1" spans="1:13">
      <c r="A326" s="255" t="s">
        <v>232</v>
      </c>
      <c r="B326" s="411"/>
      <c r="C326" s="335">
        <v>60</v>
      </c>
      <c r="D326" s="412">
        <v>58</v>
      </c>
      <c r="E326" s="409"/>
      <c r="F326" s="335"/>
      <c r="G326" s="335"/>
      <c r="L326" s="335"/>
      <c r="M326" s="413"/>
    </row>
    <row r="327" s="299" customFormat="1" ht="23" customHeight="1" spans="1:13">
      <c r="A327" s="255" t="s">
        <v>453</v>
      </c>
      <c r="B327" s="411"/>
      <c r="C327" s="335">
        <v>10</v>
      </c>
      <c r="D327" s="412">
        <v>9</v>
      </c>
      <c r="E327" s="409"/>
      <c r="F327" s="335"/>
      <c r="G327" s="335"/>
      <c r="L327" s="335"/>
      <c r="M327" s="413"/>
    </row>
    <row r="328" s="299" customFormat="1" ht="23" customHeight="1" spans="1:13">
      <c r="A328" s="414" t="s">
        <v>454</v>
      </c>
      <c r="B328" s="411">
        <v>9846</v>
      </c>
      <c r="C328" s="412">
        <v>92</v>
      </c>
      <c r="D328" s="412">
        <v>92</v>
      </c>
      <c r="E328" s="409"/>
      <c r="F328" s="335"/>
      <c r="G328" s="335"/>
      <c r="L328" s="335"/>
      <c r="M328" s="413"/>
    </row>
    <row r="329" s="299" customFormat="1" ht="23" customHeight="1" spans="1:13">
      <c r="A329" s="412" t="s">
        <v>455</v>
      </c>
      <c r="B329" s="411">
        <v>9846</v>
      </c>
      <c r="C329" s="412">
        <v>92</v>
      </c>
      <c r="D329" s="412">
        <v>92</v>
      </c>
      <c r="E329" s="409"/>
      <c r="F329" s="335"/>
      <c r="G329" s="335"/>
      <c r="L329" s="335"/>
      <c r="M329" s="413"/>
    </row>
    <row r="330" s="299" customFormat="1" ht="23" customHeight="1" spans="1:15">
      <c r="A330" s="414" t="s">
        <v>97</v>
      </c>
      <c r="B330" s="335">
        <v>45825</v>
      </c>
      <c r="C330" s="335">
        <f>C331+C334+C340+C344+C354+C357+C360+C364+C366+C368+C370+C375+C377</f>
        <v>75825</v>
      </c>
      <c r="D330" s="335">
        <v>56450</v>
      </c>
      <c r="E330" s="409">
        <f>D330/B330*100</f>
        <v>123.186033824332</v>
      </c>
      <c r="F330" s="335">
        <f>D330/G330*100</f>
        <v>106.640219136677</v>
      </c>
      <c r="G330" s="335">
        <v>52935</v>
      </c>
      <c r="I330" s="299">
        <v>45980</v>
      </c>
      <c r="J330" s="299">
        <f>I330-C330</f>
        <v>-29845</v>
      </c>
      <c r="L330" s="335">
        <v>45825</v>
      </c>
      <c r="M330" s="413"/>
      <c r="N330" s="299">
        <v>30000</v>
      </c>
      <c r="O330" s="299">
        <f>SUM(L330:N330)</f>
        <v>75825</v>
      </c>
    </row>
    <row r="331" s="299" customFormat="1" ht="23" customHeight="1" spans="1:13">
      <c r="A331" s="414" t="s">
        <v>456</v>
      </c>
      <c r="B331" s="411">
        <v>581</v>
      </c>
      <c r="C331" s="412">
        <f>SUM(C332:C333)</f>
        <v>3135</v>
      </c>
      <c r="D331" s="412">
        <f>SUM(D332:D333)</f>
        <v>1126</v>
      </c>
      <c r="E331" s="409"/>
      <c r="F331" s="335"/>
      <c r="G331" s="335"/>
      <c r="L331" s="335"/>
      <c r="M331" s="413"/>
    </row>
    <row r="332" s="299" customFormat="1" ht="23" customHeight="1" spans="1:13">
      <c r="A332" s="412" t="s">
        <v>227</v>
      </c>
      <c r="B332" s="411">
        <v>550</v>
      </c>
      <c r="C332" s="335">
        <v>3120</v>
      </c>
      <c r="D332" s="412">
        <v>1112</v>
      </c>
      <c r="E332" s="409"/>
      <c r="F332" s="335"/>
      <c r="G332" s="335"/>
      <c r="L332" s="335"/>
      <c r="M332" s="413"/>
    </row>
    <row r="333" s="299" customFormat="1" ht="23" customHeight="1" spans="1:13">
      <c r="A333" s="412" t="s">
        <v>228</v>
      </c>
      <c r="B333" s="411">
        <v>31</v>
      </c>
      <c r="C333" s="335">
        <v>15</v>
      </c>
      <c r="D333" s="412">
        <v>14</v>
      </c>
      <c r="E333" s="409"/>
      <c r="F333" s="335"/>
      <c r="G333" s="335"/>
      <c r="L333" s="335"/>
      <c r="M333" s="413"/>
    </row>
    <row r="334" s="299" customFormat="1" ht="23" customHeight="1" spans="1:13">
      <c r="A334" s="414" t="s">
        <v>457</v>
      </c>
      <c r="B334" s="411">
        <v>3545</v>
      </c>
      <c r="C334" s="412">
        <f>SUM(C335:C339)</f>
        <v>5745</v>
      </c>
      <c r="D334" s="412">
        <f>SUM(D335:D339)</f>
        <v>3119</v>
      </c>
      <c r="E334" s="409"/>
      <c r="F334" s="335"/>
      <c r="G334" s="335"/>
      <c r="L334" s="335"/>
      <c r="M334" s="413"/>
    </row>
    <row r="335" s="299" customFormat="1" ht="23" customHeight="1" spans="1:13">
      <c r="A335" s="412" t="s">
        <v>458</v>
      </c>
      <c r="B335" s="411">
        <v>1452</v>
      </c>
      <c r="C335" s="335">
        <v>3800</v>
      </c>
      <c r="D335" s="412">
        <v>1796</v>
      </c>
      <c r="E335" s="409"/>
      <c r="F335" s="335"/>
      <c r="G335" s="335"/>
      <c r="L335" s="335"/>
      <c r="M335" s="413"/>
    </row>
    <row r="336" s="299" customFormat="1" ht="23" customHeight="1" spans="1:13">
      <c r="A336" s="412" t="s">
        <v>459</v>
      </c>
      <c r="B336" s="411">
        <v>207</v>
      </c>
      <c r="C336" s="335">
        <v>530</v>
      </c>
      <c r="D336" s="412">
        <v>423</v>
      </c>
      <c r="E336" s="409"/>
      <c r="F336" s="335"/>
      <c r="G336" s="335"/>
      <c r="L336" s="335"/>
      <c r="M336" s="413"/>
    </row>
    <row r="337" s="299" customFormat="1" ht="23" customHeight="1" spans="1:13">
      <c r="A337" s="412" t="s">
        <v>460</v>
      </c>
      <c r="B337" s="411">
        <v>421</v>
      </c>
      <c r="C337" s="335">
        <v>425</v>
      </c>
      <c r="D337" s="412">
        <v>122</v>
      </c>
      <c r="E337" s="409"/>
      <c r="F337" s="335"/>
      <c r="G337" s="335"/>
      <c r="L337" s="335"/>
      <c r="M337" s="413"/>
    </row>
    <row r="338" s="299" customFormat="1" ht="23" customHeight="1" spans="1:13">
      <c r="A338" s="412" t="s">
        <v>461</v>
      </c>
      <c r="B338" s="411">
        <v>1275</v>
      </c>
      <c r="C338" s="335"/>
      <c r="D338" s="412"/>
      <c r="E338" s="409"/>
      <c r="F338" s="335"/>
      <c r="G338" s="335"/>
      <c r="L338" s="335"/>
      <c r="M338" s="413"/>
    </row>
    <row r="339" s="299" customFormat="1" ht="23" customHeight="1" spans="1:13">
      <c r="A339" s="412" t="s">
        <v>462</v>
      </c>
      <c r="B339" s="411">
        <v>190</v>
      </c>
      <c r="C339" s="335">
        <v>990</v>
      </c>
      <c r="D339" s="412">
        <v>778</v>
      </c>
      <c r="E339" s="409"/>
      <c r="F339" s="335"/>
      <c r="G339" s="335"/>
      <c r="L339" s="335"/>
      <c r="M339" s="413"/>
    </row>
    <row r="340" s="299" customFormat="1" ht="23" customHeight="1" spans="1:13">
      <c r="A340" s="414" t="s">
        <v>463</v>
      </c>
      <c r="B340" s="411">
        <v>8218</v>
      </c>
      <c r="C340" s="412">
        <f>SUM(C341:C343)</f>
        <v>13868</v>
      </c>
      <c r="D340" s="412">
        <f>SUM(D341:D343)</f>
        <v>9659</v>
      </c>
      <c r="E340" s="409"/>
      <c r="F340" s="335"/>
      <c r="G340" s="335"/>
      <c r="L340" s="335"/>
      <c r="M340" s="413"/>
    </row>
    <row r="341" s="299" customFormat="1" ht="23" customHeight="1" spans="1:13">
      <c r="A341" s="412" t="s">
        <v>464</v>
      </c>
      <c r="B341" s="411">
        <v>562</v>
      </c>
      <c r="C341" s="335">
        <v>1781</v>
      </c>
      <c r="D341" s="412">
        <v>780</v>
      </c>
      <c r="E341" s="409"/>
      <c r="F341" s="335"/>
      <c r="G341" s="335"/>
      <c r="L341" s="335"/>
      <c r="M341" s="413"/>
    </row>
    <row r="342" s="299" customFormat="1" ht="23" customHeight="1" spans="1:13">
      <c r="A342" s="412" t="s">
        <v>465</v>
      </c>
      <c r="B342" s="411">
        <v>5755</v>
      </c>
      <c r="C342" s="335">
        <v>7777</v>
      </c>
      <c r="D342" s="412">
        <v>6570</v>
      </c>
      <c r="E342" s="409"/>
      <c r="F342" s="335"/>
      <c r="G342" s="335"/>
      <c r="L342" s="335"/>
      <c r="M342" s="413"/>
    </row>
    <row r="343" s="299" customFormat="1" ht="23" customHeight="1" spans="1:13">
      <c r="A343" s="412" t="s">
        <v>466</v>
      </c>
      <c r="B343" s="411">
        <v>1901</v>
      </c>
      <c r="C343" s="335">
        <v>4310</v>
      </c>
      <c r="D343" s="412">
        <v>2309</v>
      </c>
      <c r="E343" s="409"/>
      <c r="F343" s="335"/>
      <c r="G343" s="335"/>
      <c r="L343" s="335"/>
      <c r="M343" s="413"/>
    </row>
    <row r="344" s="299" customFormat="1" ht="23" customHeight="1" spans="1:13">
      <c r="A344" s="414" t="s">
        <v>467</v>
      </c>
      <c r="B344" s="411">
        <v>7117</v>
      </c>
      <c r="C344" s="412">
        <f>SUM(C345:C353)</f>
        <v>18672</v>
      </c>
      <c r="D344" s="412">
        <f>SUM(D345:D353)</f>
        <v>14523</v>
      </c>
      <c r="E344" s="409"/>
      <c r="F344" s="335"/>
      <c r="G344" s="335"/>
      <c r="L344" s="335"/>
      <c r="M344" s="413"/>
    </row>
    <row r="345" s="299" customFormat="1" ht="23" customHeight="1" spans="1:13">
      <c r="A345" s="412" t="s">
        <v>468</v>
      </c>
      <c r="B345" s="411">
        <v>708</v>
      </c>
      <c r="C345" s="335">
        <v>2101</v>
      </c>
      <c r="D345" s="412">
        <v>1094</v>
      </c>
      <c r="E345" s="409"/>
      <c r="F345" s="335"/>
      <c r="G345" s="335"/>
      <c r="L345" s="335"/>
      <c r="M345" s="413"/>
    </row>
    <row r="346" s="299" customFormat="1" ht="23" customHeight="1" spans="1:13">
      <c r="A346" s="412" t="s">
        <v>469</v>
      </c>
      <c r="B346" s="411">
        <v>121</v>
      </c>
      <c r="C346" s="335">
        <v>1221</v>
      </c>
      <c r="D346" s="412">
        <v>211</v>
      </c>
      <c r="E346" s="409"/>
      <c r="F346" s="335"/>
      <c r="G346" s="335"/>
      <c r="L346" s="335"/>
      <c r="M346" s="413"/>
    </row>
    <row r="347" s="299" customFormat="1" ht="23" customHeight="1" spans="1:13">
      <c r="A347" s="412" t="s">
        <v>470</v>
      </c>
      <c r="B347" s="411">
        <v>296</v>
      </c>
      <c r="C347" s="335">
        <v>1550</v>
      </c>
      <c r="D347" s="412">
        <v>546</v>
      </c>
      <c r="E347" s="409"/>
      <c r="F347" s="335"/>
      <c r="G347" s="335"/>
      <c r="L347" s="335"/>
      <c r="M347" s="413"/>
    </row>
    <row r="348" s="299" customFormat="1" ht="23" customHeight="1" spans="1:13">
      <c r="A348" s="412" t="s">
        <v>471</v>
      </c>
      <c r="B348" s="411">
        <v>5</v>
      </c>
      <c r="C348" s="335"/>
      <c r="D348" s="412"/>
      <c r="E348" s="409"/>
      <c r="F348" s="335"/>
      <c r="G348" s="335"/>
      <c r="L348" s="335"/>
      <c r="M348" s="413"/>
    </row>
    <row r="349" s="299" customFormat="1" ht="23" customHeight="1" spans="1:13">
      <c r="A349" s="412" t="s">
        <v>472</v>
      </c>
      <c r="B349" s="411">
        <v>39</v>
      </c>
      <c r="C349" s="335">
        <v>236</v>
      </c>
      <c r="D349" s="412">
        <v>124</v>
      </c>
      <c r="E349" s="409"/>
      <c r="F349" s="335"/>
      <c r="G349" s="335"/>
      <c r="L349" s="335"/>
      <c r="M349" s="413"/>
    </row>
    <row r="350" s="299" customFormat="1" ht="23" customHeight="1" spans="1:13">
      <c r="A350" s="412" t="s">
        <v>473</v>
      </c>
      <c r="B350" s="411">
        <v>3786</v>
      </c>
      <c r="C350" s="335">
        <v>6224</v>
      </c>
      <c r="D350" s="412">
        <v>6223</v>
      </c>
      <c r="E350" s="409"/>
      <c r="F350" s="335"/>
      <c r="G350" s="335"/>
      <c r="L350" s="335"/>
      <c r="M350" s="413"/>
    </row>
    <row r="351" s="299" customFormat="1" ht="23" customHeight="1" spans="1:13">
      <c r="A351" s="412" t="s">
        <v>474</v>
      </c>
      <c r="B351" s="411">
        <v>838</v>
      </c>
      <c r="C351" s="335">
        <v>670</v>
      </c>
      <c r="D351" s="412">
        <v>659</v>
      </c>
      <c r="E351" s="409"/>
      <c r="F351" s="335"/>
      <c r="G351" s="335"/>
      <c r="L351" s="335"/>
      <c r="M351" s="413"/>
    </row>
    <row r="352" s="299" customFormat="1" ht="23" customHeight="1" spans="1:13">
      <c r="A352" s="255" t="s">
        <v>475</v>
      </c>
      <c r="B352" s="411"/>
      <c r="C352" s="335">
        <v>4110</v>
      </c>
      <c r="D352" s="412">
        <v>4106</v>
      </c>
      <c r="E352" s="409"/>
      <c r="F352" s="335"/>
      <c r="G352" s="335"/>
      <c r="L352" s="335"/>
      <c r="M352" s="413"/>
    </row>
    <row r="353" s="299" customFormat="1" ht="23" customHeight="1" spans="1:13">
      <c r="A353" s="412" t="s">
        <v>476</v>
      </c>
      <c r="B353" s="411">
        <v>1324</v>
      </c>
      <c r="C353" s="335">
        <v>2560</v>
      </c>
      <c r="D353" s="412">
        <v>1560</v>
      </c>
      <c r="E353" s="409"/>
      <c r="F353" s="335"/>
      <c r="G353" s="335"/>
      <c r="L353" s="335"/>
      <c r="M353" s="413"/>
    </row>
    <row r="354" s="299" customFormat="1" ht="23" customHeight="1" spans="1:13">
      <c r="A354" s="414" t="s">
        <v>477</v>
      </c>
      <c r="B354" s="411">
        <v>342</v>
      </c>
      <c r="C354" s="412">
        <v>148</v>
      </c>
      <c r="D354" s="412">
        <v>148</v>
      </c>
      <c r="E354" s="409"/>
      <c r="F354" s="335"/>
      <c r="G354" s="335"/>
      <c r="L354" s="335"/>
      <c r="M354" s="413"/>
    </row>
    <row r="355" s="299" customFormat="1" ht="23" customHeight="1" spans="1:13">
      <c r="A355" s="412" t="s">
        <v>478</v>
      </c>
      <c r="B355" s="411">
        <v>336</v>
      </c>
      <c r="C355" s="412">
        <v>148</v>
      </c>
      <c r="D355" s="412">
        <v>148</v>
      </c>
      <c r="E355" s="409"/>
      <c r="F355" s="335"/>
      <c r="G355" s="335"/>
      <c r="L355" s="335"/>
      <c r="M355" s="413"/>
    </row>
    <row r="356" s="299" customFormat="1" ht="23" customHeight="1" spans="1:13">
      <c r="A356" s="412" t="s">
        <v>479</v>
      </c>
      <c r="B356" s="411">
        <v>6</v>
      </c>
      <c r="C356" s="335"/>
      <c r="D356" s="335"/>
      <c r="E356" s="409"/>
      <c r="F356" s="335"/>
      <c r="G356" s="335"/>
      <c r="L356" s="335"/>
      <c r="M356" s="413"/>
    </row>
    <row r="357" s="299" customFormat="1" ht="23" customHeight="1" spans="1:13">
      <c r="A357" s="414" t="s">
        <v>480</v>
      </c>
      <c r="B357" s="411">
        <v>7269</v>
      </c>
      <c r="C357" s="412">
        <f>SUM(C358:C359)</f>
        <v>8227</v>
      </c>
      <c r="D357" s="412">
        <f>SUM(D358:D359)</f>
        <v>8223</v>
      </c>
      <c r="E357" s="409"/>
      <c r="F357" s="335"/>
      <c r="G357" s="335"/>
      <c r="L357" s="335"/>
      <c r="M357" s="413"/>
    </row>
    <row r="358" s="299" customFormat="1" ht="23" customHeight="1" spans="1:13">
      <c r="A358" s="412" t="s">
        <v>481</v>
      </c>
      <c r="B358" s="411">
        <v>5471</v>
      </c>
      <c r="C358" s="335">
        <v>8177</v>
      </c>
      <c r="D358" s="412">
        <v>8176</v>
      </c>
      <c r="E358" s="409"/>
      <c r="F358" s="335"/>
      <c r="G358" s="335"/>
      <c r="L358" s="335"/>
      <c r="M358" s="413"/>
    </row>
    <row r="359" s="299" customFormat="1" ht="23" customHeight="1" spans="1:13">
      <c r="A359" s="412" t="s">
        <v>482</v>
      </c>
      <c r="B359" s="411">
        <v>1798</v>
      </c>
      <c r="C359" s="335">
        <v>50</v>
      </c>
      <c r="D359" s="412">
        <v>47</v>
      </c>
      <c r="E359" s="409"/>
      <c r="F359" s="335"/>
      <c r="G359" s="335"/>
      <c r="L359" s="335"/>
      <c r="M359" s="413"/>
    </row>
    <row r="360" s="299" customFormat="1" ht="23" customHeight="1" spans="1:13">
      <c r="A360" s="414" t="s">
        <v>483</v>
      </c>
      <c r="B360" s="411">
        <v>8140</v>
      </c>
      <c r="C360" s="412">
        <f>SUM(C361:C363)</f>
        <v>5453</v>
      </c>
      <c r="D360" s="412">
        <f>SUM(D361:D363)</f>
        <v>4530</v>
      </c>
      <c r="E360" s="409"/>
      <c r="F360" s="335"/>
      <c r="G360" s="335"/>
      <c r="L360" s="335"/>
      <c r="M360" s="413"/>
    </row>
    <row r="361" s="299" customFormat="1" ht="23" customHeight="1" spans="1:13">
      <c r="A361" s="412" t="s">
        <v>484</v>
      </c>
      <c r="B361" s="411">
        <v>866</v>
      </c>
      <c r="C361" s="335">
        <v>994</v>
      </c>
      <c r="D361" s="412">
        <v>864</v>
      </c>
      <c r="E361" s="409"/>
      <c r="F361" s="335"/>
      <c r="G361" s="335"/>
      <c r="L361" s="335"/>
      <c r="M361" s="413"/>
    </row>
    <row r="362" s="299" customFormat="1" ht="23" customHeight="1" spans="1:13">
      <c r="A362" s="412" t="s">
        <v>485</v>
      </c>
      <c r="B362" s="411">
        <v>7274</v>
      </c>
      <c r="C362" s="335">
        <v>3554</v>
      </c>
      <c r="D362" s="412">
        <v>2775</v>
      </c>
      <c r="E362" s="409"/>
      <c r="F362" s="335"/>
      <c r="G362" s="335"/>
      <c r="L362" s="335"/>
      <c r="M362" s="413"/>
    </row>
    <row r="363" s="299" customFormat="1" ht="23" customHeight="1" spans="1:13">
      <c r="A363" s="255" t="s">
        <v>486</v>
      </c>
      <c r="B363" s="411"/>
      <c r="C363" s="335">
        <v>905</v>
      </c>
      <c r="D363" s="412">
        <v>891</v>
      </c>
      <c r="E363" s="409"/>
      <c r="F363" s="335"/>
      <c r="G363" s="335"/>
      <c r="L363" s="335"/>
      <c r="M363" s="413"/>
    </row>
    <row r="364" s="299" customFormat="1" ht="23" customHeight="1" spans="1:13">
      <c r="A364" s="414" t="s">
        <v>487</v>
      </c>
      <c r="B364" s="411">
        <v>3039</v>
      </c>
      <c r="C364" s="412">
        <f>SUM(C365)</f>
        <v>6545</v>
      </c>
      <c r="D364" s="412">
        <f t="shared" ref="D364:D368" si="10">SUM(D365)</f>
        <v>5048</v>
      </c>
      <c r="E364" s="409"/>
      <c r="F364" s="335"/>
      <c r="G364" s="335"/>
      <c r="L364" s="335"/>
      <c r="M364" s="413"/>
    </row>
    <row r="365" s="299" customFormat="1" ht="23" customHeight="1" spans="1:13">
      <c r="A365" s="412" t="s">
        <v>488</v>
      </c>
      <c r="B365" s="411">
        <v>3039</v>
      </c>
      <c r="C365" s="412">
        <v>6545</v>
      </c>
      <c r="D365" s="412">
        <v>5048</v>
      </c>
      <c r="E365" s="409"/>
      <c r="F365" s="335"/>
      <c r="G365" s="335"/>
      <c r="L365" s="335"/>
      <c r="M365" s="413"/>
    </row>
    <row r="366" s="299" customFormat="1" ht="23" customHeight="1" spans="1:13">
      <c r="A366" s="414" t="s">
        <v>489</v>
      </c>
      <c r="B366" s="411">
        <v>2293</v>
      </c>
      <c r="C366" s="335">
        <v>4666</v>
      </c>
      <c r="D366" s="412">
        <f t="shared" si="10"/>
        <v>4609</v>
      </c>
      <c r="E366" s="409"/>
      <c r="F366" s="335"/>
      <c r="G366" s="335"/>
      <c r="L366" s="335"/>
      <c r="M366" s="413"/>
    </row>
    <row r="367" s="299" customFormat="1" ht="23" customHeight="1" spans="1:13">
      <c r="A367" s="412" t="s">
        <v>490</v>
      </c>
      <c r="B367" s="411">
        <v>2293</v>
      </c>
      <c r="C367" s="335">
        <v>4666</v>
      </c>
      <c r="D367" s="412">
        <v>4609</v>
      </c>
      <c r="E367" s="409"/>
      <c r="F367" s="335"/>
      <c r="G367" s="335"/>
      <c r="L367" s="335"/>
      <c r="M367" s="413"/>
    </row>
    <row r="368" s="299" customFormat="1" ht="23" customHeight="1" spans="1:13">
      <c r="A368" s="414" t="s">
        <v>491</v>
      </c>
      <c r="B368" s="411">
        <v>136</v>
      </c>
      <c r="C368" s="335">
        <v>230</v>
      </c>
      <c r="D368" s="412">
        <f t="shared" si="10"/>
        <v>225</v>
      </c>
      <c r="E368" s="409"/>
      <c r="F368" s="335"/>
      <c r="G368" s="335"/>
      <c r="L368" s="335"/>
      <c r="M368" s="413"/>
    </row>
    <row r="369" s="299" customFormat="1" ht="23" customHeight="1" spans="1:13">
      <c r="A369" s="412" t="s">
        <v>492</v>
      </c>
      <c r="B369" s="411">
        <v>136</v>
      </c>
      <c r="C369" s="335">
        <v>354</v>
      </c>
      <c r="D369" s="412">
        <v>225</v>
      </c>
      <c r="E369" s="409"/>
      <c r="F369" s="335"/>
      <c r="G369" s="335"/>
      <c r="L369" s="335"/>
      <c r="M369" s="413"/>
    </row>
    <row r="370" s="299" customFormat="1" ht="23" customHeight="1" spans="1:13">
      <c r="A370" s="414" t="s">
        <v>493</v>
      </c>
      <c r="B370" s="411">
        <v>671</v>
      </c>
      <c r="C370" s="412">
        <f>SUM(C371:C374)</f>
        <v>1610</v>
      </c>
      <c r="D370" s="412">
        <f>SUM(D371:D374)</f>
        <v>1504</v>
      </c>
      <c r="E370" s="409"/>
      <c r="F370" s="335"/>
      <c r="G370" s="335"/>
      <c r="L370" s="335"/>
      <c r="M370" s="413"/>
    </row>
    <row r="371" s="299" customFormat="1" ht="23" customHeight="1" spans="1:13">
      <c r="A371" s="412" t="s">
        <v>227</v>
      </c>
      <c r="B371" s="411">
        <v>16</v>
      </c>
      <c r="C371" s="335">
        <v>545</v>
      </c>
      <c r="D371" s="412">
        <v>444</v>
      </c>
      <c r="E371" s="409"/>
      <c r="F371" s="335"/>
      <c r="G371" s="335"/>
      <c r="L371" s="335"/>
      <c r="M371" s="413"/>
    </row>
    <row r="372" s="299" customFormat="1" ht="23" customHeight="1" spans="1:13">
      <c r="A372" s="255" t="s">
        <v>494</v>
      </c>
      <c r="B372" s="411"/>
      <c r="C372" s="335">
        <v>4</v>
      </c>
      <c r="D372" s="412">
        <v>3</v>
      </c>
      <c r="E372" s="409"/>
      <c r="F372" s="335"/>
      <c r="G372" s="335"/>
      <c r="L372" s="335"/>
      <c r="M372" s="413"/>
    </row>
    <row r="373" s="299" customFormat="1" ht="23" customHeight="1" spans="1:13">
      <c r="A373" s="412" t="s">
        <v>232</v>
      </c>
      <c r="B373" s="411">
        <v>144</v>
      </c>
      <c r="C373" s="335">
        <v>260</v>
      </c>
      <c r="D373" s="412">
        <v>257</v>
      </c>
      <c r="E373" s="409"/>
      <c r="F373" s="335"/>
      <c r="G373" s="335"/>
      <c r="L373" s="335"/>
      <c r="M373" s="413"/>
    </row>
    <row r="374" s="299" customFormat="1" ht="23" customHeight="1" spans="1:13">
      <c r="A374" s="412" t="s">
        <v>495</v>
      </c>
      <c r="B374" s="411">
        <v>511</v>
      </c>
      <c r="C374" s="335">
        <v>801</v>
      </c>
      <c r="D374" s="412">
        <v>800</v>
      </c>
      <c r="E374" s="409"/>
      <c r="F374" s="335"/>
      <c r="G374" s="335"/>
      <c r="L374" s="335"/>
      <c r="M374" s="413"/>
    </row>
    <row r="375" s="299" customFormat="1" ht="23" customHeight="1" spans="1:13">
      <c r="A375" s="414" t="s">
        <v>496</v>
      </c>
      <c r="B375" s="411">
        <v>105</v>
      </c>
      <c r="C375" s="412">
        <f>SUM(C376)</f>
        <v>21</v>
      </c>
      <c r="D375" s="412">
        <f>SUM(D376)</f>
        <v>20</v>
      </c>
      <c r="E375" s="409"/>
      <c r="F375" s="335"/>
      <c r="G375" s="335"/>
      <c r="L375" s="335"/>
      <c r="M375" s="413"/>
    </row>
    <row r="376" s="299" customFormat="1" ht="23" customHeight="1" spans="1:13">
      <c r="A376" s="412" t="s">
        <v>497</v>
      </c>
      <c r="B376" s="411">
        <v>105</v>
      </c>
      <c r="C376" s="335">
        <v>21</v>
      </c>
      <c r="D376" s="412">
        <v>20</v>
      </c>
      <c r="E376" s="409"/>
      <c r="F376" s="335"/>
      <c r="G376" s="335"/>
      <c r="L376" s="335"/>
      <c r="M376" s="413"/>
    </row>
    <row r="377" s="299" customFormat="1" ht="23" customHeight="1" spans="1:13">
      <c r="A377" s="414" t="s">
        <v>498</v>
      </c>
      <c r="B377" s="411">
        <v>4369</v>
      </c>
      <c r="C377" s="412">
        <f>SUM(C378)</f>
        <v>7505</v>
      </c>
      <c r="D377" s="412">
        <f>SUM(D378)</f>
        <v>3716</v>
      </c>
      <c r="E377" s="409"/>
      <c r="F377" s="335"/>
      <c r="G377" s="335"/>
      <c r="L377" s="335"/>
      <c r="M377" s="413"/>
    </row>
    <row r="378" s="299" customFormat="1" ht="23" customHeight="1" spans="1:13">
      <c r="A378" s="412" t="s">
        <v>499</v>
      </c>
      <c r="B378" s="411">
        <v>4369</v>
      </c>
      <c r="C378" s="335">
        <v>7505</v>
      </c>
      <c r="D378" s="412">
        <v>3716</v>
      </c>
      <c r="E378" s="409"/>
      <c r="F378" s="335"/>
      <c r="G378" s="335"/>
      <c r="L378" s="335"/>
      <c r="M378" s="413"/>
    </row>
    <row r="379" s="299" customFormat="1" ht="23" customHeight="1" spans="1:15">
      <c r="A379" s="414" t="s">
        <v>99</v>
      </c>
      <c r="B379" s="335">
        <v>2248</v>
      </c>
      <c r="C379" s="335">
        <f>C380+C385+C387+C391+C395+C397+C399+C401+C403+C405</f>
        <v>2248</v>
      </c>
      <c r="D379" s="335">
        <v>16464</v>
      </c>
      <c r="E379" s="409">
        <f>D379/B379*100</f>
        <v>732.384341637011</v>
      </c>
      <c r="F379" s="335">
        <f>D379/G379*100</f>
        <v>145.518826232986</v>
      </c>
      <c r="G379" s="335">
        <v>11314</v>
      </c>
      <c r="I379" s="299">
        <v>12742</v>
      </c>
      <c r="J379" s="299">
        <f>I379-C379</f>
        <v>10494</v>
      </c>
      <c r="L379" s="335">
        <v>2248</v>
      </c>
      <c r="M379" s="413"/>
      <c r="O379" s="299">
        <f>SUM(L379:N379)</f>
        <v>2248</v>
      </c>
    </row>
    <row r="380" s="299" customFormat="1" ht="23" customHeight="1" spans="1:13">
      <c r="A380" s="414" t="s">
        <v>500</v>
      </c>
      <c r="B380" s="411">
        <v>833</v>
      </c>
      <c r="C380" s="412">
        <f>SUM(C381:C384)</f>
        <v>54</v>
      </c>
      <c r="D380" s="412">
        <f>SUM(D381:D384)</f>
        <v>463</v>
      </c>
      <c r="E380" s="409"/>
      <c r="F380" s="335"/>
      <c r="G380" s="335"/>
      <c r="L380" s="335"/>
      <c r="M380" s="413"/>
    </row>
    <row r="381" s="299" customFormat="1" ht="23" customHeight="1" spans="1:13">
      <c r="A381" s="412" t="s">
        <v>227</v>
      </c>
      <c r="B381" s="411">
        <v>501</v>
      </c>
      <c r="C381" s="335">
        <v>20</v>
      </c>
      <c r="D381" s="412">
        <v>409</v>
      </c>
      <c r="E381" s="409"/>
      <c r="F381" s="335"/>
      <c r="G381" s="335"/>
      <c r="L381" s="335"/>
      <c r="M381" s="413"/>
    </row>
    <row r="382" s="299" customFormat="1" ht="23" customHeight="1" spans="1:13">
      <c r="A382" s="412" t="s">
        <v>228</v>
      </c>
      <c r="B382" s="411">
        <v>2</v>
      </c>
      <c r="C382" s="335">
        <v>25</v>
      </c>
      <c r="D382" s="412">
        <v>22</v>
      </c>
      <c r="E382" s="409"/>
      <c r="F382" s="335"/>
      <c r="G382" s="335"/>
      <c r="L382" s="335"/>
      <c r="M382" s="413"/>
    </row>
    <row r="383" s="299" customFormat="1" ht="23" customHeight="1" spans="1:13">
      <c r="A383" s="412" t="s">
        <v>501</v>
      </c>
      <c r="B383" s="411">
        <v>45</v>
      </c>
      <c r="C383" s="335">
        <v>9</v>
      </c>
      <c r="D383" s="412">
        <v>8</v>
      </c>
      <c r="E383" s="409"/>
      <c r="F383" s="335"/>
      <c r="G383" s="335"/>
      <c r="L383" s="335"/>
      <c r="M383" s="413"/>
    </row>
    <row r="384" s="299" customFormat="1" ht="23" customHeight="1" spans="1:13">
      <c r="A384" s="412" t="s">
        <v>502</v>
      </c>
      <c r="B384" s="411">
        <v>285</v>
      </c>
      <c r="C384" s="335"/>
      <c r="D384" s="412">
        <v>24</v>
      </c>
      <c r="E384" s="409"/>
      <c r="F384" s="335"/>
      <c r="G384" s="335"/>
      <c r="L384" s="335"/>
      <c r="M384" s="413"/>
    </row>
    <row r="385" s="299" customFormat="1" ht="23" customHeight="1" spans="1:13">
      <c r="A385" s="414" t="s">
        <v>503</v>
      </c>
      <c r="B385" s="411">
        <v>308</v>
      </c>
      <c r="C385" s="412">
        <f>SUM(C386)</f>
        <v>0</v>
      </c>
      <c r="D385" s="412">
        <f>SUM(D386)</f>
        <v>229</v>
      </c>
      <c r="E385" s="409"/>
      <c r="F385" s="335"/>
      <c r="G385" s="335"/>
      <c r="L385" s="335"/>
      <c r="M385" s="413"/>
    </row>
    <row r="386" s="299" customFormat="1" ht="23" customHeight="1" spans="1:13">
      <c r="A386" s="412" t="s">
        <v>504</v>
      </c>
      <c r="B386" s="411">
        <v>308</v>
      </c>
      <c r="C386" s="335"/>
      <c r="D386" s="412">
        <v>229</v>
      </c>
      <c r="E386" s="409"/>
      <c r="F386" s="335"/>
      <c r="G386" s="335"/>
      <c r="L386" s="335"/>
      <c r="M386" s="413"/>
    </row>
    <row r="387" s="299" customFormat="1" ht="23" customHeight="1" spans="1:13">
      <c r="A387" s="414" t="s">
        <v>505</v>
      </c>
      <c r="B387" s="411">
        <v>493</v>
      </c>
      <c r="C387" s="412">
        <f>SUM(C388:C390)</f>
        <v>1280</v>
      </c>
      <c r="D387" s="412">
        <f>SUM(D388:D390)</f>
        <v>3670</v>
      </c>
      <c r="E387" s="409"/>
      <c r="F387" s="335"/>
      <c r="G387" s="335"/>
      <c r="L387" s="335"/>
      <c r="M387" s="413"/>
    </row>
    <row r="388" s="299" customFormat="1" ht="23" customHeight="1" spans="1:13">
      <c r="A388" s="412" t="s">
        <v>506</v>
      </c>
      <c r="B388" s="411">
        <v>99</v>
      </c>
      <c r="C388" s="335"/>
      <c r="D388" s="335"/>
      <c r="E388" s="409"/>
      <c r="F388" s="335"/>
      <c r="G388" s="335"/>
      <c r="L388" s="335"/>
      <c r="M388" s="413"/>
    </row>
    <row r="389" s="299" customFormat="1" ht="23" customHeight="1" spans="1:13">
      <c r="A389" s="412" t="s">
        <v>507</v>
      </c>
      <c r="B389" s="411">
        <v>284</v>
      </c>
      <c r="C389" s="335">
        <v>160</v>
      </c>
      <c r="D389" s="412">
        <v>155</v>
      </c>
      <c r="E389" s="409"/>
      <c r="F389" s="335"/>
      <c r="G389" s="335"/>
      <c r="L389" s="335"/>
      <c r="M389" s="413"/>
    </row>
    <row r="390" s="299" customFormat="1" ht="23" customHeight="1" spans="1:13">
      <c r="A390" s="412" t="s">
        <v>508</v>
      </c>
      <c r="B390" s="411">
        <v>110</v>
      </c>
      <c r="C390" s="335">
        <v>1120</v>
      </c>
      <c r="D390" s="412">
        <v>3515</v>
      </c>
      <c r="E390" s="409"/>
      <c r="F390" s="335"/>
      <c r="G390" s="335"/>
      <c r="L390" s="335"/>
      <c r="M390" s="413"/>
    </row>
    <row r="391" s="299" customFormat="1" ht="23" customHeight="1" spans="1:13">
      <c r="A391" s="414" t="s">
        <v>509</v>
      </c>
      <c r="B391" s="411">
        <v>462</v>
      </c>
      <c r="C391" s="412">
        <f>SUM(C392:C394)</f>
        <v>32</v>
      </c>
      <c r="D391" s="412">
        <f>SUM(D392:D394)</f>
        <v>28</v>
      </c>
      <c r="E391" s="409"/>
      <c r="F391" s="335"/>
      <c r="G391" s="335"/>
      <c r="L391" s="335"/>
      <c r="M391" s="413"/>
    </row>
    <row r="392" s="299" customFormat="1" ht="23" customHeight="1" spans="1:13">
      <c r="A392" s="412" t="s">
        <v>510</v>
      </c>
      <c r="B392" s="411">
        <v>87</v>
      </c>
      <c r="C392" s="335">
        <v>15</v>
      </c>
      <c r="D392" s="412">
        <v>13</v>
      </c>
      <c r="E392" s="409"/>
      <c r="F392" s="335"/>
      <c r="G392" s="335"/>
      <c r="L392" s="335"/>
      <c r="M392" s="413"/>
    </row>
    <row r="393" s="299" customFormat="1" ht="23" customHeight="1" spans="1:13">
      <c r="A393" s="412" t="s">
        <v>511</v>
      </c>
      <c r="B393" s="411">
        <v>375</v>
      </c>
      <c r="C393" s="335"/>
      <c r="D393" s="335"/>
      <c r="E393" s="409"/>
      <c r="F393" s="335"/>
      <c r="G393" s="335"/>
      <c r="L393" s="335"/>
      <c r="M393" s="413"/>
    </row>
    <row r="394" s="299" customFormat="1" ht="23" customHeight="1" spans="1:13">
      <c r="A394" s="255" t="s">
        <v>512</v>
      </c>
      <c r="B394" s="411"/>
      <c r="C394" s="335">
        <v>17</v>
      </c>
      <c r="D394" s="412">
        <v>15</v>
      </c>
      <c r="E394" s="409"/>
      <c r="F394" s="335"/>
      <c r="G394" s="335"/>
      <c r="L394" s="335"/>
      <c r="M394" s="413"/>
    </row>
    <row r="395" s="299" customFormat="1" ht="23" customHeight="1" spans="1:13">
      <c r="A395" s="414" t="s">
        <v>513</v>
      </c>
      <c r="B395" s="411">
        <v>50</v>
      </c>
      <c r="C395" s="335"/>
      <c r="D395" s="335"/>
      <c r="E395" s="409"/>
      <c r="F395" s="335"/>
      <c r="G395" s="335"/>
      <c r="L395" s="335"/>
      <c r="M395" s="413"/>
    </row>
    <row r="396" s="299" customFormat="1" ht="23" customHeight="1" spans="1:13">
      <c r="A396" s="412" t="s">
        <v>514</v>
      </c>
      <c r="B396" s="411">
        <v>50</v>
      </c>
      <c r="C396" s="335"/>
      <c r="D396" s="335"/>
      <c r="E396" s="409"/>
      <c r="F396" s="335"/>
      <c r="G396" s="335"/>
      <c r="L396" s="335"/>
      <c r="M396" s="413"/>
    </row>
    <row r="397" s="299" customFormat="1" ht="23" customHeight="1" spans="1:13">
      <c r="A397" s="414" t="s">
        <v>515</v>
      </c>
      <c r="B397" s="411">
        <v>46</v>
      </c>
      <c r="C397" s="335"/>
      <c r="D397" s="335"/>
      <c r="E397" s="409"/>
      <c r="F397" s="335"/>
      <c r="G397" s="335"/>
      <c r="L397" s="335"/>
      <c r="M397" s="413"/>
    </row>
    <row r="398" s="299" customFormat="1" ht="23" customHeight="1" spans="1:13">
      <c r="A398" s="412" t="s">
        <v>516</v>
      </c>
      <c r="B398" s="411">
        <v>46</v>
      </c>
      <c r="C398" s="335"/>
      <c r="D398" s="335"/>
      <c r="E398" s="409"/>
      <c r="F398" s="335"/>
      <c r="G398" s="335"/>
      <c r="L398" s="335"/>
      <c r="M398" s="413"/>
    </row>
    <row r="399" s="299" customFormat="1" ht="23" customHeight="1" spans="1:13">
      <c r="A399" s="414" t="s">
        <v>517</v>
      </c>
      <c r="B399" s="411"/>
      <c r="C399" s="412">
        <f>SUM(C400)</f>
        <v>100</v>
      </c>
      <c r="D399" s="412">
        <f>SUM(D400)</f>
        <v>300</v>
      </c>
      <c r="E399" s="409"/>
      <c r="F399" s="335"/>
      <c r="G399" s="335"/>
      <c r="L399" s="335"/>
      <c r="M399" s="413"/>
    </row>
    <row r="400" s="299" customFormat="1" ht="23" customHeight="1" spans="1:13">
      <c r="A400" s="255" t="s">
        <v>518</v>
      </c>
      <c r="B400" s="411"/>
      <c r="C400" s="335">
        <v>100</v>
      </c>
      <c r="D400" s="412">
        <v>300</v>
      </c>
      <c r="E400" s="409"/>
      <c r="F400" s="335"/>
      <c r="G400" s="335"/>
      <c r="L400" s="335"/>
      <c r="M400" s="413"/>
    </row>
    <row r="401" s="299" customFormat="1" ht="23" customHeight="1" spans="1:13">
      <c r="A401" s="414" t="s">
        <v>519</v>
      </c>
      <c r="B401" s="411">
        <v>13</v>
      </c>
      <c r="C401" s="335"/>
      <c r="D401" s="335"/>
      <c r="E401" s="409"/>
      <c r="F401" s="335"/>
      <c r="G401" s="335"/>
      <c r="L401" s="335"/>
      <c r="M401" s="413"/>
    </row>
    <row r="402" s="299" customFormat="1" ht="23" customHeight="1" spans="1:13">
      <c r="A402" s="412" t="s">
        <v>520</v>
      </c>
      <c r="B402" s="411">
        <v>13</v>
      </c>
      <c r="C402" s="335"/>
      <c r="D402" s="335"/>
      <c r="E402" s="409"/>
      <c r="F402" s="335"/>
      <c r="G402" s="335"/>
      <c r="L402" s="335"/>
      <c r="M402" s="413"/>
    </row>
    <row r="403" s="299" customFormat="1" ht="23" customHeight="1" spans="1:13">
      <c r="A403" s="414" t="s">
        <v>521</v>
      </c>
      <c r="B403" s="411">
        <v>43</v>
      </c>
      <c r="C403" s="335"/>
      <c r="D403" s="335"/>
      <c r="E403" s="409"/>
      <c r="F403" s="335"/>
      <c r="G403" s="335"/>
      <c r="L403" s="335"/>
      <c r="M403" s="413"/>
    </row>
    <row r="404" s="299" customFormat="1" ht="23" customHeight="1" spans="1:13">
      <c r="A404" s="412" t="s">
        <v>522</v>
      </c>
      <c r="B404" s="411">
        <v>44</v>
      </c>
      <c r="C404" s="335"/>
      <c r="D404" s="335"/>
      <c r="E404" s="409"/>
      <c r="F404" s="335"/>
      <c r="G404" s="335"/>
      <c r="L404" s="335"/>
      <c r="M404" s="413"/>
    </row>
    <row r="405" s="299" customFormat="1" ht="23" customHeight="1" spans="1:13">
      <c r="A405" s="414" t="s">
        <v>523</v>
      </c>
      <c r="B405" s="335"/>
      <c r="C405" s="412">
        <f>SUM(C406)</f>
        <v>782</v>
      </c>
      <c r="D405" s="412">
        <f>SUM(D406)</f>
        <v>11774</v>
      </c>
      <c r="E405" s="409"/>
      <c r="F405" s="335"/>
      <c r="G405" s="335"/>
      <c r="L405" s="335"/>
      <c r="M405" s="413"/>
    </row>
    <row r="406" s="299" customFormat="1" ht="23" customHeight="1" spans="1:13">
      <c r="A406" s="255" t="s">
        <v>524</v>
      </c>
      <c r="B406" s="335"/>
      <c r="C406" s="335">
        <v>782</v>
      </c>
      <c r="D406" s="412">
        <v>11774</v>
      </c>
      <c r="E406" s="409"/>
      <c r="F406" s="335"/>
      <c r="G406" s="335"/>
      <c r="L406" s="335"/>
      <c r="M406" s="413"/>
    </row>
    <row r="407" s="299" customFormat="1" ht="23" customHeight="1" spans="1:15">
      <c r="A407" s="414" t="s">
        <v>101</v>
      </c>
      <c r="B407" s="335">
        <v>2136</v>
      </c>
      <c r="C407" s="335">
        <f>C408+C414+C416+C418+C420</f>
        <v>12136</v>
      </c>
      <c r="D407" s="335">
        <v>11712</v>
      </c>
      <c r="E407" s="409">
        <f>D407/B407*100</f>
        <v>548.314606741573</v>
      </c>
      <c r="F407" s="335">
        <f>D407/G407*100</f>
        <v>201.167983510821</v>
      </c>
      <c r="G407" s="335">
        <v>5822</v>
      </c>
      <c r="I407" s="299">
        <v>3494</v>
      </c>
      <c r="J407" s="299">
        <f>I407-C407</f>
        <v>-8642</v>
      </c>
      <c r="L407" s="335">
        <v>2136</v>
      </c>
      <c r="M407" s="413"/>
      <c r="N407" s="299">
        <v>10000</v>
      </c>
      <c r="O407" s="299">
        <f>SUM(L407:N407)</f>
        <v>12136</v>
      </c>
    </row>
    <row r="408" s="299" customFormat="1" ht="23" customHeight="1" spans="1:13">
      <c r="A408" s="414" t="s">
        <v>525</v>
      </c>
      <c r="B408" s="411">
        <v>1811</v>
      </c>
      <c r="C408" s="335">
        <f>SUM(C409:C413)</f>
        <v>3145</v>
      </c>
      <c r="D408" s="335">
        <f>SUM(D409:D413)</f>
        <v>3532</v>
      </c>
      <c r="E408" s="409"/>
      <c r="F408" s="335"/>
      <c r="G408" s="335"/>
      <c r="L408" s="335"/>
      <c r="M408" s="413"/>
    </row>
    <row r="409" s="299" customFormat="1" ht="23" customHeight="1" spans="1:13">
      <c r="A409" s="412" t="s">
        <v>227</v>
      </c>
      <c r="B409" s="411">
        <v>982</v>
      </c>
      <c r="C409" s="335">
        <v>1190</v>
      </c>
      <c r="D409" s="412">
        <v>1884</v>
      </c>
      <c r="E409" s="409"/>
      <c r="F409" s="335"/>
      <c r="G409" s="335"/>
      <c r="L409" s="335"/>
      <c r="M409" s="413"/>
    </row>
    <row r="410" s="299" customFormat="1" ht="23" customHeight="1" spans="1:13">
      <c r="A410" s="412" t="s">
        <v>228</v>
      </c>
      <c r="B410" s="411">
        <v>131</v>
      </c>
      <c r="C410" s="335"/>
      <c r="D410" s="335"/>
      <c r="E410" s="409"/>
      <c r="F410" s="335"/>
      <c r="G410" s="335"/>
      <c r="L410" s="335"/>
      <c r="M410" s="413"/>
    </row>
    <row r="411" s="299" customFormat="1" ht="23" customHeight="1" spans="1:13">
      <c r="A411" s="412" t="s">
        <v>526</v>
      </c>
      <c r="B411" s="411">
        <v>366</v>
      </c>
      <c r="C411" s="335">
        <v>1155</v>
      </c>
      <c r="D411" s="412">
        <v>951</v>
      </c>
      <c r="E411" s="409"/>
      <c r="F411" s="335"/>
      <c r="G411" s="335"/>
      <c r="L411" s="335"/>
      <c r="M411" s="413"/>
    </row>
    <row r="412" s="299" customFormat="1" ht="23" customHeight="1" spans="1:13">
      <c r="A412" s="412" t="s">
        <v>527</v>
      </c>
      <c r="B412" s="411">
        <v>164</v>
      </c>
      <c r="C412" s="335">
        <v>735</v>
      </c>
      <c r="D412" s="412">
        <v>633</v>
      </c>
      <c r="E412" s="409"/>
      <c r="F412" s="335"/>
      <c r="G412" s="335"/>
      <c r="L412" s="335"/>
      <c r="M412" s="413"/>
    </row>
    <row r="413" s="299" customFormat="1" ht="23" customHeight="1" spans="1:13">
      <c r="A413" s="412" t="s">
        <v>528</v>
      </c>
      <c r="B413" s="411">
        <v>168</v>
      </c>
      <c r="C413" s="335">
        <v>65</v>
      </c>
      <c r="D413" s="412">
        <v>64</v>
      </c>
      <c r="E413" s="409"/>
      <c r="F413" s="335"/>
      <c r="G413" s="335"/>
      <c r="L413" s="335"/>
      <c r="M413" s="413"/>
    </row>
    <row r="414" s="299" customFormat="1" ht="23" customHeight="1" spans="1:13">
      <c r="A414" s="414" t="s">
        <v>529</v>
      </c>
      <c r="B414" s="411">
        <v>207</v>
      </c>
      <c r="C414" s="335">
        <v>3189</v>
      </c>
      <c r="D414" s="412">
        <f>SUM(D415)</f>
        <v>3188</v>
      </c>
      <c r="E414" s="409"/>
      <c r="F414" s="335"/>
      <c r="G414" s="335"/>
      <c r="L414" s="335"/>
      <c r="M414" s="413"/>
    </row>
    <row r="415" s="299" customFormat="1" ht="23" customHeight="1" spans="1:13">
      <c r="A415" s="255" t="s">
        <v>530</v>
      </c>
      <c r="B415" s="411">
        <v>207</v>
      </c>
      <c r="C415" s="335">
        <v>3789</v>
      </c>
      <c r="D415" s="412">
        <v>3188</v>
      </c>
      <c r="E415" s="409"/>
      <c r="F415" s="335"/>
      <c r="G415" s="335"/>
      <c r="L415" s="335"/>
      <c r="M415" s="413"/>
    </row>
    <row r="416" s="299" customFormat="1" ht="23" customHeight="1" spans="1:13">
      <c r="A416" s="414" t="s">
        <v>531</v>
      </c>
      <c r="B416" s="411"/>
      <c r="C416" s="412">
        <f>SUM(C417)</f>
        <v>2340</v>
      </c>
      <c r="D416" s="412">
        <f>SUM(D417)</f>
        <v>1639</v>
      </c>
      <c r="E416" s="409"/>
      <c r="F416" s="335"/>
      <c r="G416" s="335"/>
      <c r="L416" s="335"/>
      <c r="M416" s="413"/>
    </row>
    <row r="417" s="299" customFormat="1" ht="23" customHeight="1" spans="1:13">
      <c r="A417" s="255" t="s">
        <v>532</v>
      </c>
      <c r="B417" s="411"/>
      <c r="C417" s="335">
        <v>2340</v>
      </c>
      <c r="D417" s="412">
        <v>1639</v>
      </c>
      <c r="E417" s="409"/>
      <c r="F417" s="335"/>
      <c r="G417" s="335"/>
      <c r="L417" s="335"/>
      <c r="M417" s="413"/>
    </row>
    <row r="418" s="299" customFormat="1" ht="23" customHeight="1" spans="1:13">
      <c r="A418" s="410" t="s">
        <v>533</v>
      </c>
      <c r="B418" s="411">
        <v>5</v>
      </c>
      <c r="C418" s="335"/>
      <c r="D418" s="335"/>
      <c r="E418" s="409"/>
      <c r="F418" s="335"/>
      <c r="G418" s="335"/>
      <c r="L418" s="335"/>
      <c r="M418" s="413"/>
    </row>
    <row r="419" s="299" customFormat="1" ht="23" customHeight="1" spans="1:13">
      <c r="A419" s="412" t="s">
        <v>534</v>
      </c>
      <c r="B419" s="411">
        <v>5</v>
      </c>
      <c r="C419" s="335"/>
      <c r="D419" s="335"/>
      <c r="E419" s="409"/>
      <c r="F419" s="335"/>
      <c r="G419" s="335"/>
      <c r="L419" s="335"/>
      <c r="M419" s="413"/>
    </row>
    <row r="420" s="299" customFormat="1" ht="23" customHeight="1" spans="1:13">
      <c r="A420" s="410" t="s">
        <v>535</v>
      </c>
      <c r="B420" s="411">
        <v>113</v>
      </c>
      <c r="C420" s="412">
        <f>SUM(C421)</f>
        <v>3462</v>
      </c>
      <c r="D420" s="412">
        <f>SUM(D421)</f>
        <v>3353</v>
      </c>
      <c r="E420" s="409"/>
      <c r="F420" s="335"/>
      <c r="G420" s="335"/>
      <c r="L420" s="335"/>
      <c r="M420" s="413"/>
    </row>
    <row r="421" s="299" customFormat="1" ht="23" customHeight="1" spans="1:13">
      <c r="A421" s="412" t="s">
        <v>536</v>
      </c>
      <c r="B421" s="411">
        <v>113</v>
      </c>
      <c r="C421" s="335">
        <v>3462</v>
      </c>
      <c r="D421" s="412">
        <v>3353</v>
      </c>
      <c r="E421" s="409"/>
      <c r="F421" s="335"/>
      <c r="G421" s="335"/>
      <c r="L421" s="335"/>
      <c r="M421" s="413"/>
    </row>
    <row r="422" s="299" customFormat="1" ht="23" customHeight="1" spans="1:15">
      <c r="A422" s="410" t="s">
        <v>103</v>
      </c>
      <c r="B422" s="335">
        <v>38708</v>
      </c>
      <c r="C422" s="335">
        <f>C423+C441+C451+C463+C467+C470+C475+C477</f>
        <v>89059</v>
      </c>
      <c r="D422" s="335">
        <v>63725</v>
      </c>
      <c r="E422" s="409">
        <f>D422/B422*100</f>
        <v>164.630050635528</v>
      </c>
      <c r="F422" s="335">
        <f>D422/G422*100</f>
        <v>117.983040805747</v>
      </c>
      <c r="G422" s="335">
        <v>54012</v>
      </c>
      <c r="I422" s="299">
        <v>71667</v>
      </c>
      <c r="J422" s="299">
        <f>I422-C422</f>
        <v>-17392</v>
      </c>
      <c r="L422" s="335">
        <v>38708</v>
      </c>
      <c r="M422" s="413"/>
      <c r="N422" s="299">
        <v>50351</v>
      </c>
      <c r="O422" s="299">
        <f>SUM(L422:N422)</f>
        <v>89059</v>
      </c>
    </row>
    <row r="423" s="299" customFormat="1" ht="23" customHeight="1" spans="1:13">
      <c r="A423" s="414" t="s">
        <v>537</v>
      </c>
      <c r="B423" s="411">
        <v>16061</v>
      </c>
      <c r="C423" s="412">
        <f>SUM(C424:C440)</f>
        <v>36835</v>
      </c>
      <c r="D423" s="412">
        <f>SUM(D424:D440)</f>
        <v>33462</v>
      </c>
      <c r="E423" s="409"/>
      <c r="F423" s="335"/>
      <c r="G423" s="335"/>
      <c r="L423" s="335"/>
      <c r="M423" s="413"/>
    </row>
    <row r="424" s="299" customFormat="1" ht="23" customHeight="1" spans="1:13">
      <c r="A424" s="412" t="s">
        <v>227</v>
      </c>
      <c r="B424" s="411">
        <v>1722</v>
      </c>
      <c r="C424" s="335">
        <v>955</v>
      </c>
      <c r="D424" s="412">
        <v>854</v>
      </c>
      <c r="E424" s="409"/>
      <c r="F424" s="335"/>
      <c r="G424" s="335"/>
      <c r="L424" s="335"/>
      <c r="M424" s="413"/>
    </row>
    <row r="425" s="299" customFormat="1" ht="23" customHeight="1" spans="1:13">
      <c r="A425" s="412" t="s">
        <v>228</v>
      </c>
      <c r="B425" s="411">
        <v>128</v>
      </c>
      <c r="C425" s="335"/>
      <c r="D425" s="412"/>
      <c r="E425" s="409"/>
      <c r="F425" s="335"/>
      <c r="G425" s="335"/>
      <c r="L425" s="335"/>
      <c r="M425" s="413"/>
    </row>
    <row r="426" s="299" customFormat="1" ht="23" customHeight="1" spans="1:13">
      <c r="A426" s="412" t="s">
        <v>538</v>
      </c>
      <c r="B426" s="411">
        <v>10</v>
      </c>
      <c r="C426" s="335"/>
      <c r="D426" s="412"/>
      <c r="E426" s="409"/>
      <c r="F426" s="335"/>
      <c r="G426" s="335"/>
      <c r="L426" s="335"/>
      <c r="M426" s="413"/>
    </row>
    <row r="427" s="299" customFormat="1" ht="23" customHeight="1" spans="1:13">
      <c r="A427" s="412" t="s">
        <v>232</v>
      </c>
      <c r="B427" s="411">
        <v>1938</v>
      </c>
      <c r="C427" s="335">
        <v>1125</v>
      </c>
      <c r="D427" s="412">
        <v>923</v>
      </c>
      <c r="E427" s="409"/>
      <c r="F427" s="335"/>
      <c r="G427" s="335"/>
      <c r="L427" s="335"/>
      <c r="M427" s="413"/>
    </row>
    <row r="428" s="299" customFormat="1" ht="23" customHeight="1" spans="1:13">
      <c r="A428" s="412" t="s">
        <v>539</v>
      </c>
      <c r="B428" s="411">
        <v>728</v>
      </c>
      <c r="C428" s="335">
        <v>260</v>
      </c>
      <c r="D428" s="412">
        <v>159</v>
      </c>
      <c r="E428" s="409"/>
      <c r="F428" s="335"/>
      <c r="G428" s="335"/>
      <c r="L428" s="335"/>
      <c r="M428" s="413"/>
    </row>
    <row r="429" s="299" customFormat="1" ht="23" customHeight="1" spans="1:13">
      <c r="A429" s="412" t="s">
        <v>540</v>
      </c>
      <c r="B429" s="411">
        <v>52</v>
      </c>
      <c r="C429" s="335">
        <v>56</v>
      </c>
      <c r="D429" s="412">
        <v>55</v>
      </c>
      <c r="E429" s="409"/>
      <c r="F429" s="335"/>
      <c r="G429" s="335"/>
      <c r="L429" s="335"/>
      <c r="M429" s="413"/>
    </row>
    <row r="430" s="299" customFormat="1" ht="23" customHeight="1" spans="1:13">
      <c r="A430" s="412" t="s">
        <v>541</v>
      </c>
      <c r="B430" s="411">
        <v>55</v>
      </c>
      <c r="C430" s="335">
        <v>52</v>
      </c>
      <c r="D430" s="412">
        <v>49</v>
      </c>
      <c r="E430" s="409"/>
      <c r="F430" s="335"/>
      <c r="G430" s="335"/>
      <c r="L430" s="335"/>
      <c r="M430" s="413"/>
    </row>
    <row r="431" s="299" customFormat="1" ht="23" customHeight="1" spans="1:13">
      <c r="A431" s="412" t="s">
        <v>542</v>
      </c>
      <c r="B431" s="411">
        <v>49</v>
      </c>
      <c r="C431" s="335"/>
      <c r="D431" s="412"/>
      <c r="E431" s="409"/>
      <c r="F431" s="335"/>
      <c r="G431" s="335"/>
      <c r="L431" s="335"/>
      <c r="M431" s="413"/>
    </row>
    <row r="432" s="299" customFormat="1" ht="23" customHeight="1" spans="1:13">
      <c r="A432" s="412" t="s">
        <v>543</v>
      </c>
      <c r="B432" s="411">
        <v>1457</v>
      </c>
      <c r="C432" s="335"/>
      <c r="D432" s="412"/>
      <c r="E432" s="409"/>
      <c r="F432" s="335"/>
      <c r="G432" s="335"/>
      <c r="L432" s="335"/>
      <c r="M432" s="413"/>
    </row>
    <row r="433" s="299" customFormat="1" ht="23" customHeight="1" spans="1:13">
      <c r="A433" s="255" t="s">
        <v>544</v>
      </c>
      <c r="B433" s="411"/>
      <c r="C433" s="335">
        <v>14</v>
      </c>
      <c r="D433" s="412">
        <v>13</v>
      </c>
      <c r="E433" s="409"/>
      <c r="F433" s="335"/>
      <c r="G433" s="335"/>
      <c r="L433" s="335"/>
      <c r="M433" s="413"/>
    </row>
    <row r="434" s="299" customFormat="1" ht="23" customHeight="1" spans="1:13">
      <c r="A434" s="255" t="s">
        <v>545</v>
      </c>
      <c r="B434" s="411"/>
      <c r="C434" s="335">
        <v>18</v>
      </c>
      <c r="D434" s="412">
        <v>17</v>
      </c>
      <c r="E434" s="409"/>
      <c r="F434" s="335"/>
      <c r="G434" s="335"/>
      <c r="L434" s="335"/>
      <c r="M434" s="413"/>
    </row>
    <row r="435" s="299" customFormat="1" ht="23" customHeight="1" spans="1:13">
      <c r="A435" s="255" t="s">
        <v>546</v>
      </c>
      <c r="B435" s="411"/>
      <c r="C435" s="335">
        <v>72</v>
      </c>
      <c r="D435" s="412">
        <v>70</v>
      </c>
      <c r="E435" s="409"/>
      <c r="F435" s="335"/>
      <c r="G435" s="335"/>
      <c r="L435" s="335"/>
      <c r="M435" s="413"/>
    </row>
    <row r="436" s="299" customFormat="1" ht="23" customHeight="1" spans="1:13">
      <c r="A436" s="255" t="s">
        <v>547</v>
      </c>
      <c r="B436" s="411"/>
      <c r="C436" s="335">
        <v>46</v>
      </c>
      <c r="D436" s="412">
        <v>45</v>
      </c>
      <c r="E436" s="409"/>
      <c r="F436" s="335"/>
      <c r="G436" s="335"/>
      <c r="L436" s="335"/>
      <c r="M436" s="413"/>
    </row>
    <row r="437" s="299" customFormat="1" ht="23" customHeight="1" spans="1:13">
      <c r="A437" s="255" t="s">
        <v>548</v>
      </c>
      <c r="B437" s="411"/>
      <c r="C437" s="335">
        <v>5449</v>
      </c>
      <c r="D437" s="412">
        <v>4848</v>
      </c>
      <c r="E437" s="409"/>
      <c r="F437" s="335"/>
      <c r="G437" s="335"/>
      <c r="L437" s="335"/>
      <c r="M437" s="413"/>
    </row>
    <row r="438" s="299" customFormat="1" ht="23" customHeight="1" spans="1:13">
      <c r="A438" s="412" t="s">
        <v>549</v>
      </c>
      <c r="B438" s="411">
        <v>1195</v>
      </c>
      <c r="C438" s="335"/>
      <c r="D438" s="412"/>
      <c r="E438" s="409"/>
      <c r="F438" s="335"/>
      <c r="G438" s="335"/>
      <c r="L438" s="335"/>
      <c r="M438" s="413"/>
    </row>
    <row r="439" s="299" customFormat="1" ht="23" customHeight="1" spans="1:13">
      <c r="A439" s="412" t="s">
        <v>550</v>
      </c>
      <c r="B439" s="411">
        <v>19</v>
      </c>
      <c r="C439" s="335"/>
      <c r="D439" s="412"/>
      <c r="E439" s="409"/>
      <c r="F439" s="335"/>
      <c r="G439" s="335"/>
      <c r="L439" s="335"/>
      <c r="M439" s="413"/>
    </row>
    <row r="440" s="299" customFormat="1" ht="23" customHeight="1" spans="1:13">
      <c r="A440" s="255" t="s">
        <v>551</v>
      </c>
      <c r="B440" s="411">
        <v>8708</v>
      </c>
      <c r="C440" s="335">
        <v>28788</v>
      </c>
      <c r="D440" s="412">
        <v>26429</v>
      </c>
      <c r="E440" s="409"/>
      <c r="F440" s="335"/>
      <c r="G440" s="335"/>
      <c r="L440" s="335"/>
      <c r="M440" s="413"/>
    </row>
    <row r="441" s="299" customFormat="1" ht="23" customHeight="1" spans="1:13">
      <c r="A441" s="410" t="s">
        <v>552</v>
      </c>
      <c r="B441" s="411">
        <v>682</v>
      </c>
      <c r="C441" s="412">
        <f>SUM(C442:C449)</f>
        <v>620</v>
      </c>
      <c r="D441" s="412">
        <f>SUM(D442:D449)</f>
        <v>189</v>
      </c>
      <c r="E441" s="409"/>
      <c r="F441" s="335"/>
      <c r="G441" s="335"/>
      <c r="L441" s="335"/>
      <c r="M441" s="413"/>
    </row>
    <row r="442" s="299" customFormat="1" ht="23" customHeight="1" spans="1:13">
      <c r="A442" s="412" t="s">
        <v>227</v>
      </c>
      <c r="B442" s="411">
        <v>89</v>
      </c>
      <c r="C442" s="335"/>
      <c r="D442" s="335"/>
      <c r="E442" s="409"/>
      <c r="F442" s="335"/>
      <c r="G442" s="335"/>
      <c r="L442" s="335"/>
      <c r="M442" s="413"/>
    </row>
    <row r="443" s="299" customFormat="1" ht="23" customHeight="1" spans="1:13">
      <c r="A443" s="255" t="s">
        <v>553</v>
      </c>
      <c r="B443" s="411">
        <v>195</v>
      </c>
      <c r="C443" s="335">
        <v>9</v>
      </c>
      <c r="D443" s="412">
        <v>7</v>
      </c>
      <c r="E443" s="409"/>
      <c r="F443" s="335"/>
      <c r="G443" s="335"/>
      <c r="L443" s="335"/>
      <c r="M443" s="413"/>
    </row>
    <row r="444" s="299" customFormat="1" ht="23" customHeight="1" spans="1:13">
      <c r="A444" s="412" t="s">
        <v>554</v>
      </c>
      <c r="B444" s="411">
        <v>108</v>
      </c>
      <c r="C444" s="335">
        <v>571</v>
      </c>
      <c r="D444" s="412">
        <v>147</v>
      </c>
      <c r="E444" s="409"/>
      <c r="F444" s="335"/>
      <c r="G444" s="335"/>
      <c r="L444" s="335"/>
      <c r="M444" s="413"/>
    </row>
    <row r="445" s="299" customFormat="1" ht="23" customHeight="1" spans="1:13">
      <c r="A445" s="412" t="s">
        <v>555</v>
      </c>
      <c r="B445" s="411">
        <v>38</v>
      </c>
      <c r="C445" s="335">
        <v>22</v>
      </c>
      <c r="D445" s="412">
        <v>18</v>
      </c>
      <c r="E445" s="409"/>
      <c r="F445" s="335"/>
      <c r="G445" s="335"/>
      <c r="L445" s="335"/>
      <c r="M445" s="413"/>
    </row>
    <row r="446" s="299" customFormat="1" ht="23" customHeight="1" spans="1:13">
      <c r="A446" s="412" t="s">
        <v>556</v>
      </c>
      <c r="B446" s="411">
        <v>8</v>
      </c>
      <c r="C446" s="335"/>
      <c r="D446" s="335"/>
      <c r="E446" s="409"/>
      <c r="F446" s="335"/>
      <c r="G446" s="335"/>
      <c r="L446" s="335"/>
      <c r="M446" s="413"/>
    </row>
    <row r="447" s="299" customFormat="1" ht="23" customHeight="1" spans="1:13">
      <c r="A447" s="255" t="s">
        <v>557</v>
      </c>
      <c r="B447" s="411"/>
      <c r="C447" s="335">
        <v>2</v>
      </c>
      <c r="D447" s="412">
        <v>2</v>
      </c>
      <c r="E447" s="409"/>
      <c r="F447" s="335"/>
      <c r="G447" s="335"/>
      <c r="L447" s="335"/>
      <c r="M447" s="413"/>
    </row>
    <row r="448" s="299" customFormat="1" ht="23" customHeight="1" spans="1:13">
      <c r="A448" s="255" t="s">
        <v>558</v>
      </c>
      <c r="B448" s="411"/>
      <c r="C448" s="335">
        <v>4</v>
      </c>
      <c r="D448" s="412">
        <v>4</v>
      </c>
      <c r="E448" s="409"/>
      <c r="F448" s="335"/>
      <c r="G448" s="335"/>
      <c r="L448" s="335"/>
      <c r="M448" s="413"/>
    </row>
    <row r="449" s="299" customFormat="1" ht="23" customHeight="1" spans="1:13">
      <c r="A449" s="255" t="s">
        <v>559</v>
      </c>
      <c r="B449" s="411"/>
      <c r="C449" s="335">
        <v>12</v>
      </c>
      <c r="D449" s="412">
        <v>11</v>
      </c>
      <c r="E449" s="409"/>
      <c r="F449" s="335"/>
      <c r="G449" s="335"/>
      <c r="L449" s="335"/>
      <c r="M449" s="413"/>
    </row>
    <row r="450" s="299" customFormat="1" ht="23" customHeight="1" spans="1:13">
      <c r="A450" s="412" t="s">
        <v>560</v>
      </c>
      <c r="B450" s="411">
        <v>244</v>
      </c>
      <c r="C450" s="335"/>
      <c r="D450" s="335"/>
      <c r="E450" s="409"/>
      <c r="F450" s="335"/>
      <c r="G450" s="335"/>
      <c r="L450" s="335"/>
      <c r="M450" s="413"/>
    </row>
    <row r="451" s="299" customFormat="1" ht="23" customHeight="1" spans="1:13">
      <c r="A451" s="410" t="s">
        <v>561</v>
      </c>
      <c r="B451" s="411">
        <v>6516</v>
      </c>
      <c r="C451" s="412">
        <f>SUM(C452:C462)</f>
        <v>15368</v>
      </c>
      <c r="D451" s="412">
        <f>SUM(D452:D462)</f>
        <v>10355</v>
      </c>
      <c r="E451" s="409"/>
      <c r="F451" s="335"/>
      <c r="G451" s="335"/>
      <c r="L451" s="335"/>
      <c r="M451" s="413"/>
    </row>
    <row r="452" s="299" customFormat="1" ht="23" customHeight="1" spans="1:13">
      <c r="A452" s="412" t="s">
        <v>227</v>
      </c>
      <c r="B452" s="411">
        <v>493</v>
      </c>
      <c r="C452" s="335">
        <v>183</v>
      </c>
      <c r="D452" s="412">
        <v>182</v>
      </c>
      <c r="E452" s="409"/>
      <c r="F452" s="335"/>
      <c r="G452" s="335"/>
      <c r="L452" s="335"/>
      <c r="M452" s="413"/>
    </row>
    <row r="453" s="299" customFormat="1" ht="23" customHeight="1" spans="1:13">
      <c r="A453" s="412" t="s">
        <v>228</v>
      </c>
      <c r="B453" s="411">
        <v>10</v>
      </c>
      <c r="C453" s="335">
        <v>6</v>
      </c>
      <c r="D453" s="412">
        <v>5</v>
      </c>
      <c r="E453" s="409"/>
      <c r="F453" s="335"/>
      <c r="G453" s="335"/>
      <c r="L453" s="335"/>
      <c r="M453" s="413"/>
    </row>
    <row r="454" s="299" customFormat="1" ht="23" customHeight="1" spans="1:13">
      <c r="A454" s="412" t="s">
        <v>562</v>
      </c>
      <c r="B454" s="411">
        <v>703</v>
      </c>
      <c r="C454" s="335">
        <v>3440</v>
      </c>
      <c r="D454" s="412">
        <v>1438</v>
      </c>
      <c r="E454" s="409"/>
      <c r="F454" s="335"/>
      <c r="G454" s="335"/>
      <c r="L454" s="335"/>
      <c r="M454" s="413"/>
    </row>
    <row r="455" s="299" customFormat="1" ht="23" customHeight="1" spans="1:13">
      <c r="A455" s="412" t="s">
        <v>563</v>
      </c>
      <c r="B455" s="411">
        <v>105</v>
      </c>
      <c r="C455" s="335"/>
      <c r="D455" s="335"/>
      <c r="E455" s="409"/>
      <c r="F455" s="335"/>
      <c r="G455" s="335"/>
      <c r="L455" s="335"/>
      <c r="M455" s="413"/>
    </row>
    <row r="456" s="299" customFormat="1" ht="23" customHeight="1" spans="1:13">
      <c r="A456" s="412" t="s">
        <v>564</v>
      </c>
      <c r="B456" s="411">
        <v>85</v>
      </c>
      <c r="C456" s="335"/>
      <c r="D456" s="335"/>
      <c r="E456" s="409"/>
      <c r="F456" s="335"/>
      <c r="G456" s="335"/>
      <c r="L456" s="335"/>
      <c r="M456" s="413"/>
    </row>
    <row r="457" s="299" customFormat="1" ht="23" customHeight="1" spans="1:13">
      <c r="A457" s="255" t="s">
        <v>565</v>
      </c>
      <c r="B457" s="411"/>
      <c r="C457" s="335">
        <v>4100</v>
      </c>
      <c r="D457" s="412">
        <v>1095</v>
      </c>
      <c r="E457" s="409"/>
      <c r="F457" s="335"/>
      <c r="G457" s="335"/>
      <c r="L457" s="335"/>
      <c r="M457" s="413"/>
    </row>
    <row r="458" s="299" customFormat="1" ht="23" customHeight="1" spans="1:13">
      <c r="A458" s="412" t="s">
        <v>566</v>
      </c>
      <c r="B458" s="411">
        <v>154</v>
      </c>
      <c r="C458" s="335">
        <v>3</v>
      </c>
      <c r="D458" s="412">
        <v>2</v>
      </c>
      <c r="E458" s="409"/>
      <c r="F458" s="335"/>
      <c r="G458" s="335"/>
      <c r="L458" s="335"/>
      <c r="M458" s="413"/>
    </row>
    <row r="459" s="299" customFormat="1" ht="23" customHeight="1" spans="1:13">
      <c r="A459" s="412" t="s">
        <v>567</v>
      </c>
      <c r="B459" s="411">
        <v>646</v>
      </c>
      <c r="C459" s="335">
        <v>500</v>
      </c>
      <c r="D459" s="412">
        <v>500</v>
      </c>
      <c r="E459" s="409"/>
      <c r="F459" s="335"/>
      <c r="G459" s="335"/>
      <c r="L459" s="335"/>
      <c r="M459" s="413"/>
    </row>
    <row r="460" s="299" customFormat="1" ht="23" customHeight="1" spans="1:13">
      <c r="A460" s="412" t="s">
        <v>568</v>
      </c>
      <c r="B460" s="411">
        <v>86</v>
      </c>
      <c r="C460" s="335">
        <v>18</v>
      </c>
      <c r="D460" s="412">
        <v>17</v>
      </c>
      <c r="E460" s="409"/>
      <c r="F460" s="335"/>
      <c r="G460" s="335"/>
      <c r="L460" s="335"/>
      <c r="M460" s="413"/>
    </row>
    <row r="461" s="299" customFormat="1" ht="23" customHeight="1" spans="1:13">
      <c r="A461" s="412" t="s">
        <v>569</v>
      </c>
      <c r="B461" s="411">
        <v>165</v>
      </c>
      <c r="C461" s="335"/>
      <c r="D461" s="412"/>
      <c r="E461" s="409"/>
      <c r="F461" s="335"/>
      <c r="G461" s="335"/>
      <c r="L461" s="335"/>
      <c r="M461" s="413"/>
    </row>
    <row r="462" s="299" customFormat="1" ht="23" customHeight="1" spans="1:13">
      <c r="A462" s="412" t="s">
        <v>570</v>
      </c>
      <c r="B462" s="411">
        <v>4069</v>
      </c>
      <c r="C462" s="335">
        <v>7118</v>
      </c>
      <c r="D462" s="412">
        <v>7116</v>
      </c>
      <c r="E462" s="409"/>
      <c r="F462" s="335"/>
      <c r="G462" s="335"/>
      <c r="L462" s="335"/>
      <c r="M462" s="413"/>
    </row>
    <row r="463" s="299" customFormat="1" ht="23" customHeight="1" spans="1:13">
      <c r="A463" s="414" t="s">
        <v>571</v>
      </c>
      <c r="B463" s="411">
        <v>6006</v>
      </c>
      <c r="C463" s="335">
        <f>SUM(C464:C466)</f>
        <v>15849</v>
      </c>
      <c r="D463" s="335">
        <f>SUM(D464:D466)</f>
        <v>11647</v>
      </c>
      <c r="E463" s="409"/>
      <c r="F463" s="335"/>
      <c r="G463" s="335"/>
      <c r="L463" s="335"/>
      <c r="M463" s="413"/>
    </row>
    <row r="464" s="299" customFormat="1" ht="23" customHeight="1" spans="1:13">
      <c r="A464" s="412" t="s">
        <v>572</v>
      </c>
      <c r="B464" s="411">
        <v>370</v>
      </c>
      <c r="C464" s="335"/>
      <c r="D464" s="335"/>
      <c r="E464" s="409"/>
      <c r="F464" s="335"/>
      <c r="G464" s="335"/>
      <c r="L464" s="335"/>
      <c r="M464" s="413"/>
    </row>
    <row r="465" s="299" customFormat="1" ht="23" customHeight="1" spans="1:13">
      <c r="A465" s="412" t="s">
        <v>573</v>
      </c>
      <c r="B465" s="411">
        <v>1765</v>
      </c>
      <c r="C465" s="335">
        <v>71</v>
      </c>
      <c r="D465" s="412">
        <v>70</v>
      </c>
      <c r="E465" s="409"/>
      <c r="F465" s="335"/>
      <c r="G465" s="335"/>
      <c r="L465" s="335"/>
      <c r="M465" s="413"/>
    </row>
    <row r="466" s="299" customFormat="1" ht="23" customHeight="1" spans="1:13">
      <c r="A466" s="255" t="s">
        <v>574</v>
      </c>
      <c r="B466" s="411">
        <v>3871</v>
      </c>
      <c r="C466" s="335">
        <v>15778</v>
      </c>
      <c r="D466" s="412">
        <v>11577</v>
      </c>
      <c r="E466" s="409"/>
      <c r="F466" s="335"/>
      <c r="G466" s="335"/>
      <c r="L466" s="335"/>
      <c r="M466" s="413"/>
    </row>
    <row r="467" s="299" customFormat="1" ht="23" customHeight="1" spans="1:13">
      <c r="A467" s="410" t="s">
        <v>575</v>
      </c>
      <c r="B467" s="411">
        <v>4942</v>
      </c>
      <c r="C467" s="412">
        <f>SUM(C468:C469)</f>
        <v>4364</v>
      </c>
      <c r="D467" s="412">
        <f>SUM(D468:D469)</f>
        <v>4361</v>
      </c>
      <c r="E467" s="409"/>
      <c r="F467" s="335"/>
      <c r="G467" s="335"/>
      <c r="L467" s="335"/>
      <c r="M467" s="413"/>
    </row>
    <row r="468" s="299" customFormat="1" ht="23" customHeight="1" spans="1:13">
      <c r="A468" s="255" t="s">
        <v>576</v>
      </c>
      <c r="B468" s="411">
        <v>348</v>
      </c>
      <c r="C468" s="335">
        <v>586</v>
      </c>
      <c r="D468" s="412">
        <v>585</v>
      </c>
      <c r="E468" s="409"/>
      <c r="F468" s="335"/>
      <c r="G468" s="335"/>
      <c r="L468" s="335"/>
      <c r="M468" s="413"/>
    </row>
    <row r="469" s="299" customFormat="1" ht="23" customHeight="1" spans="1:13">
      <c r="A469" s="412" t="s">
        <v>577</v>
      </c>
      <c r="B469" s="411">
        <v>4594</v>
      </c>
      <c r="C469" s="335">
        <v>3778</v>
      </c>
      <c r="D469" s="412">
        <v>3776</v>
      </c>
      <c r="E469" s="409"/>
      <c r="F469" s="335"/>
      <c r="G469" s="335"/>
      <c r="L469" s="335"/>
      <c r="M469" s="413"/>
    </row>
    <row r="470" s="299" customFormat="1" ht="23" customHeight="1" spans="1:13">
      <c r="A470" s="410" t="s">
        <v>578</v>
      </c>
      <c r="B470" s="411">
        <v>2246</v>
      </c>
      <c r="C470" s="335">
        <f>SUM(C471:C474)</f>
        <v>7849</v>
      </c>
      <c r="D470" s="335">
        <f>SUM(D471:D474)</f>
        <v>1847</v>
      </c>
      <c r="E470" s="409"/>
      <c r="F470" s="335"/>
      <c r="G470" s="335"/>
      <c r="L470" s="335"/>
      <c r="M470" s="413"/>
    </row>
    <row r="471" s="299" customFormat="1" ht="23" customHeight="1" spans="1:13">
      <c r="A471" s="412" t="s">
        <v>579</v>
      </c>
      <c r="B471" s="411">
        <v>189</v>
      </c>
      <c r="C471" s="335"/>
      <c r="D471" s="335"/>
      <c r="E471" s="409"/>
      <c r="F471" s="335"/>
      <c r="G471" s="335"/>
      <c r="L471" s="335"/>
      <c r="M471" s="413"/>
    </row>
    <row r="472" s="299" customFormat="1" ht="23" customHeight="1" spans="1:13">
      <c r="A472" s="412" t="s">
        <v>580</v>
      </c>
      <c r="B472" s="411">
        <v>1728</v>
      </c>
      <c r="C472" s="335">
        <v>7808</v>
      </c>
      <c r="D472" s="412">
        <v>1807</v>
      </c>
      <c r="E472" s="409"/>
      <c r="F472" s="335"/>
      <c r="G472" s="335"/>
      <c r="L472" s="335"/>
      <c r="M472" s="413"/>
    </row>
    <row r="473" s="299" customFormat="1" ht="23" customHeight="1" spans="1:13">
      <c r="A473" s="255" t="s">
        <v>581</v>
      </c>
      <c r="B473" s="411">
        <v>256</v>
      </c>
      <c r="C473" s="335">
        <v>41</v>
      </c>
      <c r="D473" s="412">
        <v>40</v>
      </c>
      <c r="E473" s="409"/>
      <c r="F473" s="335"/>
      <c r="G473" s="335"/>
      <c r="L473" s="335"/>
      <c r="M473" s="413"/>
    </row>
    <row r="474" s="299" customFormat="1" ht="23" customHeight="1" spans="1:13">
      <c r="A474" s="412" t="s">
        <v>582</v>
      </c>
      <c r="B474" s="411">
        <v>73</v>
      </c>
      <c r="C474" s="335"/>
      <c r="D474" s="335"/>
      <c r="E474" s="409"/>
      <c r="F474" s="335"/>
      <c r="G474" s="335"/>
      <c r="L474" s="335"/>
      <c r="M474" s="413"/>
    </row>
    <row r="475" s="299" customFormat="1" ht="23" customHeight="1" spans="1:13">
      <c r="A475" s="414" t="s">
        <v>583</v>
      </c>
      <c r="B475" s="411"/>
      <c r="C475" s="412">
        <f>SUM(C476)</f>
        <v>2854</v>
      </c>
      <c r="D475" s="412">
        <f>SUM(D476)</f>
        <v>1852</v>
      </c>
      <c r="E475" s="409"/>
      <c r="F475" s="335"/>
      <c r="G475" s="335"/>
      <c r="L475" s="335"/>
      <c r="M475" s="413"/>
    </row>
    <row r="476" s="299" customFormat="1" ht="23" customHeight="1" spans="1:13">
      <c r="A476" s="255" t="s">
        <v>584</v>
      </c>
      <c r="B476" s="411"/>
      <c r="C476" s="335">
        <v>2854</v>
      </c>
      <c r="D476" s="412">
        <v>1852</v>
      </c>
      <c r="E476" s="409"/>
      <c r="F476" s="335"/>
      <c r="G476" s="335"/>
      <c r="L476" s="335"/>
      <c r="M476" s="413"/>
    </row>
    <row r="477" s="299" customFormat="1" ht="23" customHeight="1" spans="1:13">
      <c r="A477" s="410" t="s">
        <v>585</v>
      </c>
      <c r="B477" s="411">
        <v>2255</v>
      </c>
      <c r="C477" s="412">
        <f>SUM(C478)</f>
        <v>5320</v>
      </c>
      <c r="D477" s="412">
        <f>SUM(D478)</f>
        <v>12</v>
      </c>
      <c r="E477" s="409"/>
      <c r="F477" s="335"/>
      <c r="G477" s="335"/>
      <c r="L477" s="335"/>
      <c r="M477" s="413"/>
    </row>
    <row r="478" s="299" customFormat="1" ht="23" customHeight="1" spans="1:13">
      <c r="A478" s="412" t="s">
        <v>586</v>
      </c>
      <c r="B478" s="411">
        <v>2255</v>
      </c>
      <c r="C478" s="335">
        <v>5320</v>
      </c>
      <c r="D478" s="412">
        <v>12</v>
      </c>
      <c r="E478" s="409"/>
      <c r="F478" s="335"/>
      <c r="G478" s="335"/>
      <c r="L478" s="335"/>
      <c r="M478" s="413"/>
    </row>
    <row r="479" s="299" customFormat="1" ht="23" customHeight="1" spans="1:15">
      <c r="A479" s="410" t="s">
        <v>105</v>
      </c>
      <c r="B479" s="335">
        <v>4182</v>
      </c>
      <c r="C479" s="335">
        <f>C480+C491+C495+C497+C499</f>
        <v>6623</v>
      </c>
      <c r="D479" s="335">
        <v>6794</v>
      </c>
      <c r="E479" s="409">
        <f>D479/B479*100</f>
        <v>162.458153993305</v>
      </c>
      <c r="F479" s="335">
        <f>D479/G479*100</f>
        <v>95.260796410544</v>
      </c>
      <c r="G479" s="335">
        <v>7132</v>
      </c>
      <c r="I479" s="299">
        <v>6898</v>
      </c>
      <c r="J479" s="299">
        <f>I479-C479</f>
        <v>275</v>
      </c>
      <c r="L479" s="335">
        <v>4182</v>
      </c>
      <c r="M479" s="413">
        <v>-1559</v>
      </c>
      <c r="N479" s="299">
        <v>4000</v>
      </c>
      <c r="O479" s="299">
        <f>SUM(L479:N479)</f>
        <v>6623</v>
      </c>
    </row>
    <row r="480" s="299" customFormat="1" ht="23" customHeight="1" spans="1:12">
      <c r="A480" s="410" t="s">
        <v>587</v>
      </c>
      <c r="B480" s="411">
        <v>2678</v>
      </c>
      <c r="C480" s="412">
        <f>SUM(C481:C490)</f>
        <v>6262</v>
      </c>
      <c r="D480" s="412">
        <f>SUM(D481:D490)</f>
        <v>6435</v>
      </c>
      <c r="E480" s="409"/>
      <c r="F480" s="335"/>
      <c r="G480" s="335"/>
      <c r="L480" s="335"/>
    </row>
    <row r="481" s="299" customFormat="1" ht="23" customHeight="1" spans="1:12">
      <c r="A481" s="412" t="s">
        <v>227</v>
      </c>
      <c r="B481" s="411">
        <v>324</v>
      </c>
      <c r="C481" s="335">
        <v>1944</v>
      </c>
      <c r="D481" s="412">
        <v>2041</v>
      </c>
      <c r="E481" s="409"/>
      <c r="F481" s="335"/>
      <c r="G481" s="335"/>
      <c r="L481" s="335"/>
    </row>
    <row r="482" s="299" customFormat="1" ht="23" customHeight="1" spans="1:12">
      <c r="A482" s="255" t="s">
        <v>228</v>
      </c>
      <c r="B482" s="411"/>
      <c r="C482" s="335">
        <v>18</v>
      </c>
      <c r="D482" s="412">
        <v>17</v>
      </c>
      <c r="E482" s="409"/>
      <c r="F482" s="335"/>
      <c r="G482" s="335"/>
      <c r="L482" s="335"/>
    </row>
    <row r="483" s="299" customFormat="1" ht="23" customHeight="1" spans="1:12">
      <c r="A483" s="412" t="s">
        <v>588</v>
      </c>
      <c r="B483" s="411">
        <v>260</v>
      </c>
      <c r="C483" s="335">
        <v>2592</v>
      </c>
      <c r="D483" s="412">
        <v>2594</v>
      </c>
      <c r="E483" s="409"/>
      <c r="F483" s="335"/>
      <c r="G483" s="335"/>
      <c r="L483" s="335"/>
    </row>
    <row r="484" s="299" customFormat="1" ht="23" customHeight="1" spans="1:12">
      <c r="A484" s="412" t="s">
        <v>589</v>
      </c>
      <c r="B484" s="411">
        <v>779</v>
      </c>
      <c r="C484" s="335">
        <v>980</v>
      </c>
      <c r="D484" s="412">
        <v>976</v>
      </c>
      <c r="E484" s="409"/>
      <c r="F484" s="335"/>
      <c r="G484" s="335"/>
      <c r="L484" s="335"/>
    </row>
    <row r="485" s="299" customFormat="1" ht="23" customHeight="1" spans="1:12">
      <c r="A485" s="412" t="s">
        <v>590</v>
      </c>
      <c r="B485" s="411">
        <v>6</v>
      </c>
      <c r="C485" s="335"/>
      <c r="D485" s="335"/>
      <c r="E485" s="409"/>
      <c r="F485" s="335"/>
      <c r="G485" s="335"/>
      <c r="L485" s="335"/>
    </row>
    <row r="486" s="299" customFormat="1" ht="23" customHeight="1" spans="1:12">
      <c r="A486" s="412" t="s">
        <v>591</v>
      </c>
      <c r="B486" s="411">
        <v>107</v>
      </c>
      <c r="C486" s="335"/>
      <c r="D486" s="335"/>
      <c r="E486" s="409"/>
      <c r="F486" s="335"/>
      <c r="G486" s="335"/>
      <c r="L486" s="335"/>
    </row>
    <row r="487" s="299" customFormat="1" ht="23" customHeight="1" spans="1:12">
      <c r="A487" s="255" t="s">
        <v>591</v>
      </c>
      <c r="B487" s="411">
        <v>804</v>
      </c>
      <c r="C487" s="335">
        <v>80</v>
      </c>
      <c r="D487" s="412">
        <v>79</v>
      </c>
      <c r="E487" s="409"/>
      <c r="F487" s="335"/>
      <c r="G487" s="335"/>
      <c r="L487" s="335"/>
    </row>
    <row r="488" s="299" customFormat="1" ht="23" customHeight="1" spans="1:12">
      <c r="A488" s="412" t="s">
        <v>592</v>
      </c>
      <c r="B488" s="411">
        <v>19</v>
      </c>
      <c r="C488" s="335">
        <v>500</v>
      </c>
      <c r="D488" s="412">
        <v>577</v>
      </c>
      <c r="E488" s="409"/>
      <c r="F488" s="335"/>
      <c r="G488" s="335"/>
      <c r="L488" s="335"/>
    </row>
    <row r="489" s="299" customFormat="1" ht="23" customHeight="1" spans="1:12">
      <c r="A489" s="412" t="s">
        <v>593</v>
      </c>
      <c r="B489" s="411">
        <v>31</v>
      </c>
      <c r="C489" s="335">
        <v>15</v>
      </c>
      <c r="D489" s="412">
        <v>15</v>
      </c>
      <c r="E489" s="409"/>
      <c r="F489" s="335"/>
      <c r="G489" s="335"/>
      <c r="L489" s="335"/>
    </row>
    <row r="490" s="299" customFormat="1" ht="23" customHeight="1" spans="1:12">
      <c r="A490" s="412" t="s">
        <v>594</v>
      </c>
      <c r="B490" s="411">
        <v>348</v>
      </c>
      <c r="C490" s="335">
        <v>133</v>
      </c>
      <c r="D490" s="412">
        <v>136</v>
      </c>
      <c r="E490" s="409"/>
      <c r="F490" s="335"/>
      <c r="G490" s="335"/>
      <c r="L490" s="335"/>
    </row>
    <row r="491" s="299" customFormat="1" ht="23" customHeight="1" spans="1:12">
      <c r="A491" s="410" t="s">
        <v>595</v>
      </c>
      <c r="B491" s="411">
        <v>206</v>
      </c>
      <c r="C491" s="335"/>
      <c r="D491" s="335"/>
      <c r="E491" s="409"/>
      <c r="F491" s="335"/>
      <c r="G491" s="335"/>
      <c r="L491" s="335"/>
    </row>
    <row r="492" s="299" customFormat="1" ht="23" customHeight="1" spans="1:12">
      <c r="A492" s="412" t="s">
        <v>596</v>
      </c>
      <c r="B492" s="411">
        <v>187</v>
      </c>
      <c r="C492" s="335"/>
      <c r="D492" s="335"/>
      <c r="E492" s="409"/>
      <c r="F492" s="335"/>
      <c r="G492" s="335"/>
      <c r="L492" s="335"/>
    </row>
    <row r="493" s="299" customFormat="1" ht="23" customHeight="1" spans="1:12">
      <c r="A493" s="412" t="s">
        <v>597</v>
      </c>
      <c r="B493" s="411">
        <v>3</v>
      </c>
      <c r="C493" s="335"/>
      <c r="D493" s="335"/>
      <c r="E493" s="409"/>
      <c r="F493" s="335"/>
      <c r="G493" s="335"/>
      <c r="L493" s="335"/>
    </row>
    <row r="494" s="299" customFormat="1" ht="23" customHeight="1" spans="1:12">
      <c r="A494" s="412" t="s">
        <v>598</v>
      </c>
      <c r="B494" s="411">
        <v>16</v>
      </c>
      <c r="C494" s="335"/>
      <c r="D494" s="335"/>
      <c r="E494" s="409"/>
      <c r="F494" s="335"/>
      <c r="G494" s="335"/>
      <c r="L494" s="335"/>
    </row>
    <row r="495" s="299" customFormat="1" ht="23" customHeight="1" spans="1:12">
      <c r="A495" s="410" t="s">
        <v>599</v>
      </c>
      <c r="B495" s="411">
        <v>1298</v>
      </c>
      <c r="C495" s="335"/>
      <c r="D495" s="335"/>
      <c r="E495" s="409"/>
      <c r="F495" s="335"/>
      <c r="G495" s="335"/>
      <c r="L495" s="335"/>
    </row>
    <row r="496" s="299" customFormat="1" ht="23" customHeight="1" spans="1:12">
      <c r="A496" s="412" t="s">
        <v>600</v>
      </c>
      <c r="B496" s="411">
        <v>1298</v>
      </c>
      <c r="C496" s="335"/>
      <c r="D496" s="335"/>
      <c r="E496" s="409"/>
      <c r="F496" s="335"/>
      <c r="G496" s="335"/>
      <c r="L496" s="335"/>
    </row>
    <row r="497" s="299" customFormat="1" ht="23" customHeight="1" spans="1:12">
      <c r="A497" s="414" t="s">
        <v>601</v>
      </c>
      <c r="B497" s="335"/>
      <c r="C497" s="335">
        <v>51</v>
      </c>
      <c r="D497" s="412">
        <f>SUM(D498)</f>
        <v>50</v>
      </c>
      <c r="E497" s="409"/>
      <c r="F497" s="335"/>
      <c r="G497" s="335"/>
      <c r="L497" s="335"/>
    </row>
    <row r="498" s="299" customFormat="1" ht="23" customHeight="1" spans="1:12">
      <c r="A498" s="255" t="s">
        <v>228</v>
      </c>
      <c r="B498" s="335"/>
      <c r="C498" s="335">
        <v>51</v>
      </c>
      <c r="D498" s="412">
        <v>50</v>
      </c>
      <c r="E498" s="409"/>
      <c r="F498" s="335"/>
      <c r="G498" s="335"/>
      <c r="L498" s="335"/>
    </row>
    <row r="499" s="299" customFormat="1" ht="23" customHeight="1" spans="1:12">
      <c r="A499" s="414" t="s">
        <v>602</v>
      </c>
      <c r="B499" s="335"/>
      <c r="C499" s="412">
        <f>SUM(C500)</f>
        <v>310</v>
      </c>
      <c r="D499" s="412">
        <f>SUM(D500)</f>
        <v>309</v>
      </c>
      <c r="E499" s="409"/>
      <c r="F499" s="335"/>
      <c r="G499" s="335"/>
      <c r="L499" s="335"/>
    </row>
    <row r="500" s="299" customFormat="1" ht="23" customHeight="1" spans="1:12">
      <c r="A500" s="255" t="s">
        <v>603</v>
      </c>
      <c r="B500" s="335"/>
      <c r="C500" s="335">
        <v>310</v>
      </c>
      <c r="D500" s="412">
        <v>309</v>
      </c>
      <c r="E500" s="409"/>
      <c r="F500" s="335"/>
      <c r="G500" s="335"/>
      <c r="L500" s="335"/>
    </row>
    <row r="501" s="299" customFormat="1" ht="23" customHeight="1" spans="1:15">
      <c r="A501" s="410" t="s">
        <v>107</v>
      </c>
      <c r="B501" s="335">
        <v>5471</v>
      </c>
      <c r="C501" s="335">
        <f>C502+C504+C508+C515</f>
        <v>2471</v>
      </c>
      <c r="D501" s="335">
        <v>3486</v>
      </c>
      <c r="E501" s="409">
        <f>D501/B501*100</f>
        <v>63.7177846828733</v>
      </c>
      <c r="F501" s="335">
        <f>D501/G501*100</f>
        <v>71.0703363914373</v>
      </c>
      <c r="G501" s="335">
        <v>4905</v>
      </c>
      <c r="I501" s="299">
        <v>6664</v>
      </c>
      <c r="J501" s="299">
        <f>I501-C501</f>
        <v>4193</v>
      </c>
      <c r="L501" s="335">
        <v>5471</v>
      </c>
      <c r="M501" s="299">
        <v>-3000</v>
      </c>
      <c r="O501" s="299">
        <f>SUM(L501:N501)</f>
        <v>2471</v>
      </c>
    </row>
    <row r="502" s="299" customFormat="1" ht="23" customHeight="1" spans="1:13">
      <c r="A502" s="410" t="s">
        <v>604</v>
      </c>
      <c r="B502" s="411">
        <v>1145</v>
      </c>
      <c r="C502" s="335"/>
      <c r="D502" s="335"/>
      <c r="E502" s="409"/>
      <c r="F502" s="335"/>
      <c r="G502" s="335"/>
      <c r="L502" s="335"/>
      <c r="M502" s="413"/>
    </row>
    <row r="503" s="299" customFormat="1" ht="23" customHeight="1" spans="1:13">
      <c r="A503" s="412" t="s">
        <v>605</v>
      </c>
      <c r="B503" s="411">
        <v>1145</v>
      </c>
      <c r="C503" s="335"/>
      <c r="D503" s="335"/>
      <c r="E503" s="409"/>
      <c r="F503" s="335"/>
      <c r="G503" s="335"/>
      <c r="L503" s="335"/>
      <c r="M503" s="413"/>
    </row>
    <row r="504" s="299" customFormat="1" ht="23" customHeight="1" spans="1:13">
      <c r="A504" s="414" t="s">
        <v>606</v>
      </c>
      <c r="B504" s="411"/>
      <c r="C504" s="412">
        <f>SUM(C505:C507)</f>
        <v>104</v>
      </c>
      <c r="D504" s="412">
        <f>SUM(D505:D507)</f>
        <v>98</v>
      </c>
      <c r="E504" s="409"/>
      <c r="F504" s="335"/>
      <c r="G504" s="335"/>
      <c r="L504" s="335"/>
      <c r="M504" s="413"/>
    </row>
    <row r="505" s="299" customFormat="1" ht="23" customHeight="1" spans="1:13">
      <c r="A505" s="255" t="s">
        <v>227</v>
      </c>
      <c r="B505" s="411"/>
      <c r="C505" s="335">
        <v>53</v>
      </c>
      <c r="D505" s="412">
        <v>52</v>
      </c>
      <c r="E505" s="409"/>
      <c r="F505" s="335"/>
      <c r="G505" s="335"/>
      <c r="L505" s="335"/>
      <c r="M505" s="413"/>
    </row>
    <row r="506" s="299" customFormat="1" ht="23" customHeight="1" spans="1:13">
      <c r="A506" s="255" t="s">
        <v>607</v>
      </c>
      <c r="B506" s="411"/>
      <c r="C506" s="335">
        <v>18</v>
      </c>
      <c r="D506" s="412">
        <v>16</v>
      </c>
      <c r="E506" s="409"/>
      <c r="F506" s="335"/>
      <c r="G506" s="335"/>
      <c r="L506" s="335"/>
      <c r="M506" s="413"/>
    </row>
    <row r="507" s="299" customFormat="1" ht="23" customHeight="1" spans="1:13">
      <c r="A507" s="255" t="s">
        <v>608</v>
      </c>
      <c r="B507" s="411"/>
      <c r="C507" s="335">
        <v>33</v>
      </c>
      <c r="D507" s="412">
        <v>30</v>
      </c>
      <c r="E507" s="409"/>
      <c r="F507" s="335"/>
      <c r="G507" s="335"/>
      <c r="L507" s="335"/>
      <c r="M507" s="413"/>
    </row>
    <row r="508" s="299" customFormat="1" ht="23" customHeight="1" spans="1:13">
      <c r="A508" s="410" t="s">
        <v>609</v>
      </c>
      <c r="B508" s="411">
        <v>1536</v>
      </c>
      <c r="C508" s="335">
        <f>SUM(C509:C514)</f>
        <v>994</v>
      </c>
      <c r="D508" s="335">
        <f>SUM(D509:D514)</f>
        <v>985</v>
      </c>
      <c r="E508" s="409"/>
      <c r="F508" s="335"/>
      <c r="G508" s="335"/>
      <c r="L508" s="335"/>
      <c r="M508" s="413"/>
    </row>
    <row r="509" s="299" customFormat="1" ht="23" customHeight="1" spans="1:13">
      <c r="A509" s="412" t="s">
        <v>227</v>
      </c>
      <c r="B509" s="411">
        <v>385</v>
      </c>
      <c r="C509" s="335">
        <v>521</v>
      </c>
      <c r="D509" s="412">
        <v>519</v>
      </c>
      <c r="E509" s="409"/>
      <c r="F509" s="335"/>
      <c r="G509" s="335"/>
      <c r="L509" s="335"/>
      <c r="M509" s="413"/>
    </row>
    <row r="510" s="299" customFormat="1" ht="23" customHeight="1" spans="1:13">
      <c r="A510" s="412" t="s">
        <v>228</v>
      </c>
      <c r="B510" s="411">
        <v>24</v>
      </c>
      <c r="C510" s="335">
        <v>130</v>
      </c>
      <c r="D510" s="412">
        <v>127</v>
      </c>
      <c r="E510" s="409"/>
      <c r="F510" s="335"/>
      <c r="G510" s="335"/>
      <c r="L510" s="335"/>
      <c r="M510" s="413"/>
    </row>
    <row r="511" s="299" customFormat="1" ht="23" customHeight="1" spans="1:13">
      <c r="A511" s="255" t="s">
        <v>232</v>
      </c>
      <c r="B511" s="411"/>
      <c r="C511" s="335">
        <v>63</v>
      </c>
      <c r="D511" s="412">
        <v>66</v>
      </c>
      <c r="E511" s="409"/>
      <c r="F511" s="335"/>
      <c r="G511" s="335"/>
      <c r="L511" s="335"/>
      <c r="M511" s="413"/>
    </row>
    <row r="512" s="299" customFormat="1" ht="23" customHeight="1" spans="1:13">
      <c r="A512" s="412" t="s">
        <v>610</v>
      </c>
      <c r="B512" s="411">
        <v>30</v>
      </c>
      <c r="C512" s="335"/>
      <c r="D512" s="335"/>
      <c r="E512" s="409"/>
      <c r="F512" s="335"/>
      <c r="G512" s="335"/>
      <c r="L512" s="335"/>
      <c r="M512" s="413"/>
    </row>
    <row r="513" s="299" customFormat="1" ht="23" customHeight="1" spans="1:13">
      <c r="A513" s="412" t="s">
        <v>611</v>
      </c>
      <c r="B513" s="411">
        <v>376</v>
      </c>
      <c r="C513" s="335"/>
      <c r="D513" s="335"/>
      <c r="E513" s="409"/>
      <c r="F513" s="335"/>
      <c r="G513" s="335"/>
      <c r="L513" s="335"/>
      <c r="M513" s="413"/>
    </row>
    <row r="514" s="299" customFormat="1" ht="23" customHeight="1" spans="1:13">
      <c r="A514" s="412" t="s">
        <v>612</v>
      </c>
      <c r="B514" s="411">
        <v>721</v>
      </c>
      <c r="C514" s="335">
        <v>280</v>
      </c>
      <c r="D514" s="412">
        <v>273</v>
      </c>
      <c r="E514" s="409"/>
      <c r="F514" s="335"/>
      <c r="G514" s="335"/>
      <c r="L514" s="335"/>
      <c r="M514" s="413"/>
    </row>
    <row r="515" s="299" customFormat="1" ht="23" customHeight="1" spans="1:13">
      <c r="A515" s="410" t="s">
        <v>613</v>
      </c>
      <c r="B515" s="411">
        <v>2790</v>
      </c>
      <c r="C515" s="412">
        <f>SUM(C516:C519)</f>
        <v>1373</v>
      </c>
      <c r="D515" s="412">
        <f>SUM(D516:D519)</f>
        <v>2403</v>
      </c>
      <c r="E515" s="409"/>
      <c r="F515" s="335"/>
      <c r="G515" s="335"/>
      <c r="L515" s="335"/>
      <c r="M515" s="413"/>
    </row>
    <row r="516" s="299" customFormat="1" ht="23" customHeight="1" spans="1:13">
      <c r="A516" s="412" t="s">
        <v>227</v>
      </c>
      <c r="B516" s="411">
        <v>415</v>
      </c>
      <c r="C516" s="335">
        <v>671</v>
      </c>
      <c r="D516" s="412">
        <v>664</v>
      </c>
      <c r="E516" s="409"/>
      <c r="F516" s="335"/>
      <c r="G516" s="335"/>
      <c r="L516" s="335"/>
      <c r="M516" s="413"/>
    </row>
    <row r="517" s="299" customFormat="1" ht="23" customHeight="1" spans="1:13">
      <c r="A517" s="412" t="s">
        <v>228</v>
      </c>
      <c r="B517" s="411">
        <v>181</v>
      </c>
      <c r="C517" s="335">
        <v>300</v>
      </c>
      <c r="D517" s="412">
        <v>384</v>
      </c>
      <c r="E517" s="409"/>
      <c r="F517" s="335"/>
      <c r="G517" s="335"/>
      <c r="L517" s="335"/>
      <c r="M517" s="413"/>
    </row>
    <row r="518" s="299" customFormat="1" ht="23" customHeight="1" spans="1:13">
      <c r="A518" s="412" t="s">
        <v>614</v>
      </c>
      <c r="B518" s="411">
        <v>382</v>
      </c>
      <c r="C518" s="335"/>
      <c r="D518" s="412"/>
      <c r="E518" s="409"/>
      <c r="F518" s="335"/>
      <c r="G518" s="335"/>
      <c r="L518" s="335"/>
      <c r="M518" s="413"/>
    </row>
    <row r="519" s="299" customFormat="1" ht="23" customHeight="1" spans="1:13">
      <c r="A519" s="412" t="s">
        <v>615</v>
      </c>
      <c r="B519" s="411">
        <v>1812</v>
      </c>
      <c r="C519" s="335">
        <v>402</v>
      </c>
      <c r="D519" s="412">
        <v>1355</v>
      </c>
      <c r="E519" s="409"/>
      <c r="F519" s="335"/>
      <c r="G519" s="335"/>
      <c r="L519" s="335"/>
      <c r="M519" s="413"/>
    </row>
    <row r="520" s="299" customFormat="1" ht="23" customHeight="1" spans="1:15">
      <c r="A520" s="410" t="s">
        <v>109</v>
      </c>
      <c r="B520" s="335">
        <v>1427</v>
      </c>
      <c r="C520" s="335">
        <f>C521+C525+C527</f>
        <v>1427</v>
      </c>
      <c r="D520" s="335">
        <v>2388</v>
      </c>
      <c r="E520" s="409">
        <f>D520/B520*100</f>
        <v>167.344078486335</v>
      </c>
      <c r="F520" s="335">
        <f>D520/G520*100</f>
        <v>147.863777089783</v>
      </c>
      <c r="G520" s="335">
        <v>1615</v>
      </c>
      <c r="I520" s="299">
        <v>876</v>
      </c>
      <c r="J520" s="299">
        <f>I520-C520</f>
        <v>-551</v>
      </c>
      <c r="L520" s="335">
        <v>1427</v>
      </c>
      <c r="M520" s="413"/>
      <c r="O520" s="299">
        <f>SUM(L520:N520)</f>
        <v>1427</v>
      </c>
    </row>
    <row r="521" s="299" customFormat="1" ht="23" customHeight="1" spans="1:13">
      <c r="A521" s="410" t="s">
        <v>616</v>
      </c>
      <c r="B521" s="411">
        <v>1150</v>
      </c>
      <c r="C521" s="412">
        <f>SUM(C522:C524)</f>
        <v>739</v>
      </c>
      <c r="D521" s="412">
        <f>SUM(D522:D524)</f>
        <v>1729</v>
      </c>
      <c r="E521" s="409"/>
      <c r="F521" s="335"/>
      <c r="G521" s="335"/>
      <c r="L521" s="335"/>
      <c r="M521" s="413"/>
    </row>
    <row r="522" s="299" customFormat="1" ht="23" customHeight="1" spans="1:13">
      <c r="A522" s="412" t="s">
        <v>227</v>
      </c>
      <c r="B522" s="411">
        <v>197</v>
      </c>
      <c r="C522" s="335">
        <v>361</v>
      </c>
      <c r="D522" s="412">
        <v>357</v>
      </c>
      <c r="E522" s="409"/>
      <c r="F522" s="335"/>
      <c r="G522" s="335"/>
      <c r="L522" s="335"/>
      <c r="M522" s="413"/>
    </row>
    <row r="523" s="299" customFormat="1" ht="23" customHeight="1" spans="1:13">
      <c r="A523" s="412" t="s">
        <v>228</v>
      </c>
      <c r="B523" s="411">
        <v>72</v>
      </c>
      <c r="C523" s="335">
        <v>32</v>
      </c>
      <c r="D523" s="412">
        <v>30</v>
      </c>
      <c r="E523" s="409"/>
      <c r="F523" s="335"/>
      <c r="G523" s="335"/>
      <c r="L523" s="335"/>
      <c r="M523" s="413"/>
    </row>
    <row r="524" s="299" customFormat="1" ht="23" customHeight="1" spans="1:13">
      <c r="A524" s="412" t="s">
        <v>617</v>
      </c>
      <c r="B524" s="411">
        <v>881</v>
      </c>
      <c r="C524" s="335">
        <v>346</v>
      </c>
      <c r="D524" s="412">
        <v>1342</v>
      </c>
      <c r="E524" s="409"/>
      <c r="F524" s="335"/>
      <c r="G524" s="335"/>
      <c r="L524" s="335"/>
      <c r="M524" s="413"/>
    </row>
    <row r="525" s="299" customFormat="1" ht="23" customHeight="1" spans="1:13">
      <c r="A525" s="410" t="s">
        <v>618</v>
      </c>
      <c r="B525" s="411">
        <v>47</v>
      </c>
      <c r="C525" s="335"/>
      <c r="D525" s="335"/>
      <c r="E525" s="409"/>
      <c r="F525" s="335"/>
      <c r="G525" s="335"/>
      <c r="L525" s="335"/>
      <c r="M525" s="413"/>
    </row>
    <row r="526" s="299" customFormat="1" ht="23" customHeight="1" spans="1:13">
      <c r="A526" s="412" t="s">
        <v>619</v>
      </c>
      <c r="B526" s="411">
        <v>47</v>
      </c>
      <c r="C526" s="335"/>
      <c r="D526" s="335"/>
      <c r="E526" s="409"/>
      <c r="F526" s="335"/>
      <c r="G526" s="335"/>
      <c r="L526" s="335"/>
      <c r="M526" s="413"/>
    </row>
    <row r="527" s="299" customFormat="1" ht="23" customHeight="1" spans="1:13">
      <c r="A527" s="410" t="s">
        <v>620</v>
      </c>
      <c r="B527" s="411">
        <v>230</v>
      </c>
      <c r="C527" s="335">
        <v>688</v>
      </c>
      <c r="D527" s="412">
        <f>SUM(D528)</f>
        <v>659</v>
      </c>
      <c r="E527" s="409"/>
      <c r="F527" s="335"/>
      <c r="G527" s="335"/>
      <c r="L527" s="335"/>
      <c r="M527" s="413"/>
    </row>
    <row r="528" s="299" customFormat="1" ht="23" customHeight="1" spans="1:13">
      <c r="A528" s="412" t="s">
        <v>621</v>
      </c>
      <c r="B528" s="411">
        <v>230</v>
      </c>
      <c r="C528" s="335">
        <v>688</v>
      </c>
      <c r="D528" s="412">
        <v>659</v>
      </c>
      <c r="E528" s="409"/>
      <c r="F528" s="335"/>
      <c r="G528" s="335"/>
      <c r="L528" s="335"/>
      <c r="M528" s="413"/>
    </row>
    <row r="529" s="299" customFormat="1" ht="23" customHeight="1" spans="1:15">
      <c r="A529" s="410" t="s">
        <v>111</v>
      </c>
      <c r="B529" s="335">
        <v>522</v>
      </c>
      <c r="C529" s="335">
        <f>C530+C534+C537+C539</f>
        <v>522</v>
      </c>
      <c r="D529" s="335">
        <v>565</v>
      </c>
      <c r="E529" s="409">
        <f>D529/B529*100</f>
        <v>108.23754789272</v>
      </c>
      <c r="F529" s="335">
        <f>D529/G529*100</f>
        <v>56.1072492552135</v>
      </c>
      <c r="G529" s="335">
        <v>1007</v>
      </c>
      <c r="I529" s="299">
        <v>509</v>
      </c>
      <c r="J529" s="299">
        <f>I529-C529</f>
        <v>-13</v>
      </c>
      <c r="L529" s="335">
        <v>522</v>
      </c>
      <c r="M529" s="413"/>
      <c r="O529" s="299">
        <f>SUM(L529:N529)</f>
        <v>522</v>
      </c>
    </row>
    <row r="530" s="299" customFormat="1" ht="23" customHeight="1" spans="1:13">
      <c r="A530" s="410" t="s">
        <v>622</v>
      </c>
      <c r="B530" s="411">
        <v>189</v>
      </c>
      <c r="C530" s="412">
        <f>SUM(C531:C533)</f>
        <v>263</v>
      </c>
      <c r="D530" s="412">
        <f>SUM(D531:D533)</f>
        <v>251</v>
      </c>
      <c r="E530" s="409"/>
      <c r="F530" s="335"/>
      <c r="G530" s="335"/>
      <c r="L530" s="335"/>
      <c r="M530" s="413"/>
    </row>
    <row r="531" s="299" customFormat="1" ht="23" customHeight="1" spans="1:13">
      <c r="A531" s="412" t="s">
        <v>227</v>
      </c>
      <c r="B531" s="411">
        <v>26</v>
      </c>
      <c r="C531" s="335">
        <v>162</v>
      </c>
      <c r="D531" s="412">
        <v>151</v>
      </c>
      <c r="E531" s="409"/>
      <c r="F531" s="335"/>
      <c r="G531" s="335"/>
      <c r="L531" s="335"/>
      <c r="M531" s="413"/>
    </row>
    <row r="532" s="299" customFormat="1" ht="23" customHeight="1" spans="1:13">
      <c r="A532" s="412" t="s">
        <v>228</v>
      </c>
      <c r="B532" s="411">
        <v>83</v>
      </c>
      <c r="C532" s="335">
        <v>48</v>
      </c>
      <c r="D532" s="412">
        <v>48</v>
      </c>
      <c r="E532" s="409"/>
      <c r="F532" s="335"/>
      <c r="G532" s="335"/>
      <c r="L532" s="335"/>
      <c r="M532" s="413"/>
    </row>
    <row r="533" s="299" customFormat="1" ht="23" customHeight="1" spans="1:13">
      <c r="A533" s="412" t="s">
        <v>232</v>
      </c>
      <c r="B533" s="411">
        <v>80</v>
      </c>
      <c r="C533" s="335">
        <v>53</v>
      </c>
      <c r="D533" s="412">
        <v>52</v>
      </c>
      <c r="E533" s="409"/>
      <c r="F533" s="335"/>
      <c r="G533" s="335"/>
      <c r="L533" s="335"/>
      <c r="M533" s="413"/>
    </row>
    <row r="534" s="299" customFormat="1" ht="23" customHeight="1" spans="1:13">
      <c r="A534" s="410" t="s">
        <v>623</v>
      </c>
      <c r="B534" s="411">
        <v>42</v>
      </c>
      <c r="C534" s="412">
        <f>SUM(C535:C536)</f>
        <v>50</v>
      </c>
      <c r="D534" s="412">
        <f>SUM(D535:D536)</f>
        <v>46</v>
      </c>
      <c r="E534" s="409"/>
      <c r="F534" s="335"/>
      <c r="G534" s="335"/>
      <c r="L534" s="335"/>
      <c r="M534" s="413"/>
    </row>
    <row r="535" s="299" customFormat="1" ht="23" customHeight="1" spans="1:13">
      <c r="A535" s="412" t="s">
        <v>624</v>
      </c>
      <c r="B535" s="411">
        <v>28</v>
      </c>
      <c r="C535" s="335"/>
      <c r="D535" s="412"/>
      <c r="E535" s="409"/>
      <c r="F535" s="335"/>
      <c r="G535" s="335"/>
      <c r="L535" s="335"/>
      <c r="M535" s="413"/>
    </row>
    <row r="536" s="299" customFormat="1" ht="23" customHeight="1" spans="1:13">
      <c r="A536" s="412" t="s">
        <v>625</v>
      </c>
      <c r="B536" s="411">
        <v>14</v>
      </c>
      <c r="C536" s="335">
        <v>50</v>
      </c>
      <c r="D536" s="412">
        <v>46</v>
      </c>
      <c r="E536" s="409"/>
      <c r="F536" s="335"/>
      <c r="G536" s="335"/>
      <c r="L536" s="335"/>
      <c r="M536" s="413"/>
    </row>
    <row r="537" s="299" customFormat="1" ht="23" customHeight="1" spans="1:13">
      <c r="A537" s="410" t="s">
        <v>626</v>
      </c>
      <c r="B537" s="411">
        <v>143</v>
      </c>
      <c r="C537" s="412">
        <f>SUM(C538)</f>
        <v>204</v>
      </c>
      <c r="D537" s="412">
        <f>SUM(D538)</f>
        <v>264</v>
      </c>
      <c r="E537" s="409"/>
      <c r="F537" s="335"/>
      <c r="G537" s="335"/>
      <c r="L537" s="335"/>
      <c r="M537" s="413"/>
    </row>
    <row r="538" s="299" customFormat="1" ht="23" customHeight="1" spans="1:13">
      <c r="A538" s="412" t="s">
        <v>627</v>
      </c>
      <c r="B538" s="411">
        <v>143</v>
      </c>
      <c r="C538" s="335">
        <v>204</v>
      </c>
      <c r="D538" s="412">
        <v>264</v>
      </c>
      <c r="E538" s="409"/>
      <c r="F538" s="335"/>
      <c r="G538" s="335"/>
      <c r="L538" s="335"/>
      <c r="M538" s="413"/>
    </row>
    <row r="539" s="299" customFormat="1" ht="23" customHeight="1" spans="1:13">
      <c r="A539" s="410" t="s">
        <v>628</v>
      </c>
      <c r="B539" s="411">
        <v>148</v>
      </c>
      <c r="C539" s="335">
        <v>5</v>
      </c>
      <c r="D539" s="412">
        <f>SUM(D540)</f>
        <v>4</v>
      </c>
      <c r="E539" s="409"/>
      <c r="F539" s="335"/>
      <c r="G539" s="335"/>
      <c r="L539" s="335"/>
      <c r="M539" s="413"/>
    </row>
    <row r="540" s="299" customFormat="1" ht="23" customHeight="1" spans="1:13">
      <c r="A540" s="412" t="s">
        <v>629</v>
      </c>
      <c r="B540" s="411">
        <v>148</v>
      </c>
      <c r="C540" s="335">
        <v>5</v>
      </c>
      <c r="D540" s="412">
        <v>4</v>
      </c>
      <c r="E540" s="409"/>
      <c r="F540" s="335"/>
      <c r="G540" s="335"/>
      <c r="L540" s="335"/>
      <c r="M540" s="413"/>
    </row>
    <row r="541" s="299" customFormat="1" ht="23" customHeight="1" spans="1:15">
      <c r="A541" s="410" t="s">
        <v>113</v>
      </c>
      <c r="B541" s="335"/>
      <c r="C541" s="335">
        <v>0</v>
      </c>
      <c r="D541" s="335">
        <v>0</v>
      </c>
      <c r="E541" s="409"/>
      <c r="F541" s="335"/>
      <c r="G541" s="335">
        <v>0</v>
      </c>
      <c r="I541" s="299">
        <v>0</v>
      </c>
      <c r="J541" s="299">
        <f>I541-C541</f>
        <v>0</v>
      </c>
      <c r="L541" s="335"/>
      <c r="M541" s="413"/>
      <c r="O541" s="299">
        <f>SUM(L541:N541)</f>
        <v>0</v>
      </c>
    </row>
    <row r="542" s="299" customFormat="1" ht="23" customHeight="1" spans="1:15">
      <c r="A542" s="410" t="s">
        <v>115</v>
      </c>
      <c r="B542" s="335">
        <v>1608</v>
      </c>
      <c r="C542" s="335">
        <f>C543+C553</f>
        <v>1608</v>
      </c>
      <c r="D542" s="335">
        <v>3751</v>
      </c>
      <c r="E542" s="409">
        <f>D542/B542*100</f>
        <v>233.271144278607</v>
      </c>
      <c r="F542" s="335">
        <f>D542/G542*100</f>
        <v>35.2372005636449</v>
      </c>
      <c r="G542" s="335">
        <v>10645</v>
      </c>
      <c r="I542" s="299">
        <v>3176</v>
      </c>
      <c r="J542" s="299">
        <f>I542-C542</f>
        <v>1568</v>
      </c>
      <c r="L542" s="335">
        <v>1608</v>
      </c>
      <c r="M542" s="413"/>
      <c r="O542" s="299">
        <f>SUM(L542:N542)</f>
        <v>1608</v>
      </c>
    </row>
    <row r="543" s="299" customFormat="1" ht="23" customHeight="1" spans="1:13">
      <c r="A543" s="410" t="s">
        <v>630</v>
      </c>
      <c r="B543" s="411">
        <v>1526</v>
      </c>
      <c r="C543" s="412">
        <f>SUM(C544:C552)</f>
        <v>1510</v>
      </c>
      <c r="D543" s="412">
        <f>SUM(D544:D552)</f>
        <v>3659</v>
      </c>
      <c r="E543" s="409"/>
      <c r="F543" s="335"/>
      <c r="G543" s="335"/>
      <c r="L543" s="335"/>
      <c r="M543" s="413"/>
    </row>
    <row r="544" s="299" customFormat="1" ht="23" customHeight="1" spans="1:13">
      <c r="A544" s="412" t="s">
        <v>227</v>
      </c>
      <c r="B544" s="411">
        <v>519</v>
      </c>
      <c r="C544" s="335">
        <v>244</v>
      </c>
      <c r="D544" s="412">
        <v>1240</v>
      </c>
      <c r="E544" s="409"/>
      <c r="F544" s="335"/>
      <c r="G544" s="335"/>
      <c r="L544" s="335"/>
      <c r="M544" s="413"/>
    </row>
    <row r="545" s="299" customFormat="1" ht="23" customHeight="1" spans="1:13">
      <c r="A545" s="412" t="s">
        <v>228</v>
      </c>
      <c r="B545" s="411">
        <v>17</v>
      </c>
      <c r="C545" s="335">
        <v>8</v>
      </c>
      <c r="D545" s="412">
        <v>7</v>
      </c>
      <c r="E545" s="409"/>
      <c r="F545" s="335"/>
      <c r="G545" s="335"/>
      <c r="L545" s="335"/>
      <c r="M545" s="413"/>
    </row>
    <row r="546" s="299" customFormat="1" ht="23" customHeight="1" spans="1:13">
      <c r="A546" s="255" t="s">
        <v>631</v>
      </c>
      <c r="B546" s="411">
        <v>28</v>
      </c>
      <c r="C546" s="335">
        <v>9</v>
      </c>
      <c r="D546" s="412">
        <v>8</v>
      </c>
      <c r="E546" s="409"/>
      <c r="F546" s="335"/>
      <c r="G546" s="335"/>
      <c r="L546" s="335"/>
      <c r="M546" s="413"/>
    </row>
    <row r="547" s="299" customFormat="1" ht="23" customHeight="1" spans="1:13">
      <c r="A547" s="412" t="s">
        <v>632</v>
      </c>
      <c r="B547" s="411">
        <v>34</v>
      </c>
      <c r="C547" s="335">
        <v>444</v>
      </c>
      <c r="D547" s="412">
        <v>440</v>
      </c>
      <c r="E547" s="409"/>
      <c r="F547" s="335"/>
      <c r="G547" s="335"/>
      <c r="L547" s="335"/>
      <c r="M547" s="413"/>
    </row>
    <row r="548" s="299" customFormat="1" ht="23" customHeight="1" spans="1:13">
      <c r="A548" s="412" t="s">
        <v>633</v>
      </c>
      <c r="B548" s="411">
        <v>83</v>
      </c>
      <c r="C548" s="335">
        <v>15</v>
      </c>
      <c r="D548" s="412">
        <v>11</v>
      </c>
      <c r="E548" s="409"/>
      <c r="F548" s="335"/>
      <c r="G548" s="335"/>
      <c r="L548" s="335"/>
      <c r="M548" s="413"/>
    </row>
    <row r="549" s="299" customFormat="1" ht="23" customHeight="1" spans="1:13">
      <c r="A549" s="255" t="s">
        <v>634</v>
      </c>
      <c r="B549" s="411">
        <v>10</v>
      </c>
      <c r="C549" s="335">
        <v>6</v>
      </c>
      <c r="D549" s="412">
        <v>5</v>
      </c>
      <c r="E549" s="409"/>
      <c r="F549" s="335"/>
      <c r="G549" s="335"/>
      <c r="L549" s="335"/>
      <c r="M549" s="413"/>
    </row>
    <row r="550" s="299" customFormat="1" ht="23" customHeight="1" spans="1:13">
      <c r="A550" s="412" t="s">
        <v>635</v>
      </c>
      <c r="B550" s="411">
        <v>41</v>
      </c>
      <c r="C550" s="335">
        <v>4</v>
      </c>
      <c r="D550" s="412">
        <v>4</v>
      </c>
      <c r="E550" s="409"/>
      <c r="F550" s="335"/>
      <c r="G550" s="335"/>
      <c r="L550" s="335"/>
      <c r="M550" s="413"/>
    </row>
    <row r="551" s="299" customFormat="1" ht="23" customHeight="1" spans="1:13">
      <c r="A551" s="412" t="s">
        <v>232</v>
      </c>
      <c r="B551" s="411">
        <v>537</v>
      </c>
      <c r="C551" s="335">
        <v>605</v>
      </c>
      <c r="D551" s="412">
        <v>1695</v>
      </c>
      <c r="E551" s="409"/>
      <c r="F551" s="335"/>
      <c r="G551" s="335"/>
      <c r="L551" s="335"/>
      <c r="M551" s="413"/>
    </row>
    <row r="552" s="299" customFormat="1" ht="23" customHeight="1" spans="1:13">
      <c r="A552" s="412" t="s">
        <v>636</v>
      </c>
      <c r="B552" s="411">
        <v>257</v>
      </c>
      <c r="C552" s="335">
        <v>175</v>
      </c>
      <c r="D552" s="412">
        <v>249</v>
      </c>
      <c r="E552" s="409"/>
      <c r="F552" s="335"/>
      <c r="G552" s="335"/>
      <c r="L552" s="335"/>
      <c r="M552" s="413"/>
    </row>
    <row r="553" s="299" customFormat="1" ht="23" customHeight="1" spans="1:13">
      <c r="A553" s="410" t="s">
        <v>637</v>
      </c>
      <c r="B553" s="411">
        <v>82</v>
      </c>
      <c r="C553" s="335">
        <f>SUM(C554:C557)</f>
        <v>98</v>
      </c>
      <c r="D553" s="335">
        <f>SUM(D554:D557)</f>
        <v>92</v>
      </c>
      <c r="E553" s="409"/>
      <c r="F553" s="335"/>
      <c r="G553" s="335"/>
      <c r="L553" s="335"/>
      <c r="M553" s="413"/>
    </row>
    <row r="554" s="299" customFormat="1" ht="23" customHeight="1" spans="1:13">
      <c r="A554" s="255" t="s">
        <v>227</v>
      </c>
      <c r="B554" s="411"/>
      <c r="C554" s="335">
        <v>55</v>
      </c>
      <c r="D554" s="412">
        <v>52</v>
      </c>
      <c r="E554" s="409"/>
      <c r="F554" s="335"/>
      <c r="G554" s="335"/>
      <c r="L554" s="335"/>
      <c r="M554" s="413"/>
    </row>
    <row r="555" s="299" customFormat="1" ht="23" customHeight="1" spans="1:13">
      <c r="A555" s="255" t="s">
        <v>638</v>
      </c>
      <c r="B555" s="411">
        <v>3</v>
      </c>
      <c r="C555" s="335">
        <v>13</v>
      </c>
      <c r="D555" s="412">
        <v>12</v>
      </c>
      <c r="E555" s="409"/>
      <c r="F555" s="335"/>
      <c r="G555" s="335"/>
      <c r="L555" s="335"/>
      <c r="M555" s="413"/>
    </row>
    <row r="556" s="299" customFormat="1" ht="23" customHeight="1" spans="1:13">
      <c r="A556" s="412" t="s">
        <v>639</v>
      </c>
      <c r="B556" s="411">
        <v>69</v>
      </c>
      <c r="C556" s="335"/>
      <c r="D556" s="335"/>
      <c r="E556" s="409"/>
      <c r="F556" s="335"/>
      <c r="G556" s="335"/>
      <c r="L556" s="335"/>
      <c r="M556" s="413"/>
    </row>
    <row r="557" s="299" customFormat="1" ht="23" customHeight="1" spans="1:13">
      <c r="A557" s="255" t="s">
        <v>640</v>
      </c>
      <c r="B557" s="411">
        <v>10</v>
      </c>
      <c r="C557" s="335">
        <v>30</v>
      </c>
      <c r="D557" s="412">
        <v>28</v>
      </c>
      <c r="E557" s="409"/>
      <c r="F557" s="335"/>
      <c r="G557" s="335"/>
      <c r="L557" s="335"/>
      <c r="M557" s="413"/>
    </row>
    <row r="558" s="299" customFormat="1" ht="23" customHeight="1" spans="1:15">
      <c r="A558" s="410" t="s">
        <v>117</v>
      </c>
      <c r="B558" s="335">
        <v>8152</v>
      </c>
      <c r="C558" s="335">
        <f>C559+C565</f>
        <v>18152</v>
      </c>
      <c r="D558" s="335">
        <v>15525</v>
      </c>
      <c r="E558" s="409">
        <f>D558/B558*100</f>
        <v>190.444062806673</v>
      </c>
      <c r="F558" s="335">
        <f>D558/G558*100</f>
        <v>123.754483858111</v>
      </c>
      <c r="G558" s="335">
        <v>12545</v>
      </c>
      <c r="I558" s="299">
        <v>12212</v>
      </c>
      <c r="J558" s="299">
        <f>I558-C558</f>
        <v>-5940</v>
      </c>
      <c r="L558" s="335">
        <v>8152</v>
      </c>
      <c r="M558" s="413"/>
      <c r="N558" s="299">
        <v>10000</v>
      </c>
      <c r="O558" s="299">
        <f>SUM(L558:N558)</f>
        <v>18152</v>
      </c>
    </row>
    <row r="559" s="299" customFormat="1" ht="23" customHeight="1" spans="1:13">
      <c r="A559" s="410" t="s">
        <v>641</v>
      </c>
      <c r="B559" s="411">
        <v>3619</v>
      </c>
      <c r="C559" s="412">
        <f>SUM(C560:C564)</f>
        <v>11183</v>
      </c>
      <c r="D559" s="412">
        <f>SUM(D560:D564)</f>
        <v>10176</v>
      </c>
      <c r="E559" s="409"/>
      <c r="F559" s="335"/>
      <c r="G559" s="335"/>
      <c r="L559" s="335"/>
      <c r="M559" s="413"/>
    </row>
    <row r="560" s="299" customFormat="1" ht="23" customHeight="1" spans="1:13">
      <c r="A560" s="255" t="s">
        <v>642</v>
      </c>
      <c r="B560" s="411">
        <v>102</v>
      </c>
      <c r="C560" s="335">
        <v>11072</v>
      </c>
      <c r="D560" s="412">
        <v>10066</v>
      </c>
      <c r="E560" s="409"/>
      <c r="F560" s="335"/>
      <c r="G560" s="335"/>
      <c r="L560" s="335"/>
      <c r="M560" s="413"/>
    </row>
    <row r="561" s="299" customFormat="1" ht="23" customHeight="1" spans="1:13">
      <c r="A561" s="255" t="s">
        <v>643</v>
      </c>
      <c r="B561" s="411"/>
      <c r="C561" s="335">
        <v>97</v>
      </c>
      <c r="D561" s="412">
        <v>96</v>
      </c>
      <c r="E561" s="409"/>
      <c r="F561" s="335"/>
      <c r="G561" s="335"/>
      <c r="L561" s="335"/>
      <c r="M561" s="413"/>
    </row>
    <row r="562" s="299" customFormat="1" ht="23" customHeight="1" spans="1:13">
      <c r="A562" s="412" t="s">
        <v>644</v>
      </c>
      <c r="B562" s="411">
        <v>2600</v>
      </c>
      <c r="C562" s="335"/>
      <c r="D562" s="335"/>
      <c r="E562" s="409"/>
      <c r="F562" s="335"/>
      <c r="G562" s="335"/>
      <c r="L562" s="335"/>
      <c r="M562" s="413"/>
    </row>
    <row r="563" s="299" customFormat="1" ht="23" customHeight="1" spans="1:13">
      <c r="A563" s="412" t="s">
        <v>645</v>
      </c>
      <c r="B563" s="411">
        <v>44</v>
      </c>
      <c r="C563" s="335">
        <v>14</v>
      </c>
      <c r="D563" s="412">
        <v>14</v>
      </c>
      <c r="E563" s="409"/>
      <c r="F563" s="335"/>
      <c r="G563" s="335"/>
      <c r="L563" s="335"/>
      <c r="M563" s="413"/>
    </row>
    <row r="564" s="299" customFormat="1" ht="23" customHeight="1" spans="1:13">
      <c r="A564" s="412" t="s">
        <v>646</v>
      </c>
      <c r="B564" s="411">
        <v>873</v>
      </c>
      <c r="C564" s="335"/>
      <c r="D564" s="335"/>
      <c r="E564" s="409"/>
      <c r="F564" s="335"/>
      <c r="G564" s="335"/>
      <c r="L564" s="335"/>
      <c r="M564" s="413"/>
    </row>
    <row r="565" s="299" customFormat="1" ht="23" customHeight="1" spans="1:13">
      <c r="A565" s="412" t="s">
        <v>647</v>
      </c>
      <c r="B565" s="411">
        <v>4533</v>
      </c>
      <c r="C565" s="412">
        <f>SUM(C566)</f>
        <v>6969</v>
      </c>
      <c r="D565" s="412">
        <f>SUM(D566)</f>
        <v>5349</v>
      </c>
      <c r="E565" s="409"/>
      <c r="F565" s="335"/>
      <c r="G565" s="335"/>
      <c r="L565" s="335"/>
      <c r="M565" s="413"/>
    </row>
    <row r="566" s="299" customFormat="1" ht="23" customHeight="1" spans="1:13">
      <c r="A566" s="412" t="s">
        <v>648</v>
      </c>
      <c r="B566" s="411">
        <v>4533</v>
      </c>
      <c r="C566" s="335">
        <v>6969</v>
      </c>
      <c r="D566" s="412">
        <v>5349</v>
      </c>
      <c r="E566" s="409"/>
      <c r="F566" s="335"/>
      <c r="G566" s="335"/>
      <c r="L566" s="335"/>
      <c r="M566" s="413"/>
    </row>
    <row r="567" s="299" customFormat="1" ht="23" customHeight="1" spans="1:15">
      <c r="A567" s="410" t="s">
        <v>119</v>
      </c>
      <c r="B567" s="335">
        <v>720</v>
      </c>
      <c r="C567" s="335">
        <f>C568+C576+C578</f>
        <v>720</v>
      </c>
      <c r="D567" s="335">
        <v>3285</v>
      </c>
      <c r="E567" s="409">
        <f>D567/B567*100</f>
        <v>456.25</v>
      </c>
      <c r="F567" s="335">
        <f>D567/G567*100</f>
        <v>88.2827196990056</v>
      </c>
      <c r="G567" s="335">
        <v>3721</v>
      </c>
      <c r="I567" s="299">
        <v>3707</v>
      </c>
      <c r="J567" s="299">
        <f>I567-C567</f>
        <v>2987</v>
      </c>
      <c r="L567" s="335">
        <v>720</v>
      </c>
      <c r="M567" s="413"/>
      <c r="O567" s="299">
        <f>SUM(L567:N567)</f>
        <v>720</v>
      </c>
    </row>
    <row r="568" s="299" customFormat="1" ht="23" customHeight="1" spans="1:13">
      <c r="A568" s="410" t="s">
        <v>649</v>
      </c>
      <c r="B568" s="411">
        <v>323</v>
      </c>
      <c r="C568" s="412">
        <f>SUM(C569:C575)</f>
        <v>520</v>
      </c>
      <c r="D568" s="412">
        <f>SUM(D569:D575)</f>
        <v>3085</v>
      </c>
      <c r="E568" s="409"/>
      <c r="F568" s="335"/>
      <c r="G568" s="335"/>
      <c r="L568" s="335"/>
      <c r="M568" s="413"/>
    </row>
    <row r="569" s="299" customFormat="1" ht="23" customHeight="1" spans="1:13">
      <c r="A569" s="412" t="s">
        <v>227</v>
      </c>
      <c r="B569" s="411">
        <v>185</v>
      </c>
      <c r="C569" s="335">
        <v>122</v>
      </c>
      <c r="D569" s="412">
        <v>313</v>
      </c>
      <c r="E569" s="409"/>
      <c r="F569" s="335"/>
      <c r="G569" s="335"/>
      <c r="L569" s="335"/>
      <c r="M569" s="413"/>
    </row>
    <row r="570" s="299" customFormat="1" ht="23" customHeight="1" spans="1:13">
      <c r="A570" s="412" t="s">
        <v>228</v>
      </c>
      <c r="B570" s="411">
        <v>2</v>
      </c>
      <c r="C570" s="335">
        <v>3</v>
      </c>
      <c r="D570" s="412">
        <v>5</v>
      </c>
      <c r="E570" s="409"/>
      <c r="F570" s="335"/>
      <c r="G570" s="335"/>
      <c r="L570" s="335"/>
      <c r="M570" s="413"/>
    </row>
    <row r="571" s="299" customFormat="1" ht="23" customHeight="1" spans="1:13">
      <c r="A571" s="412" t="s">
        <v>650</v>
      </c>
      <c r="B571" s="411">
        <v>2</v>
      </c>
      <c r="C571" s="335">
        <v>14</v>
      </c>
      <c r="D571" s="412">
        <v>13</v>
      </c>
      <c r="E571" s="409"/>
      <c r="F571" s="335"/>
      <c r="G571" s="335"/>
      <c r="L571" s="335"/>
      <c r="M571" s="413"/>
    </row>
    <row r="572" s="299" customFormat="1" ht="23" customHeight="1" spans="1:13">
      <c r="A572" s="412" t="s">
        <v>651</v>
      </c>
      <c r="B572" s="411">
        <v>2</v>
      </c>
      <c r="C572" s="335"/>
      <c r="D572" s="335"/>
      <c r="E572" s="409"/>
      <c r="F572" s="335"/>
      <c r="G572" s="335"/>
      <c r="L572" s="335"/>
      <c r="M572" s="413"/>
    </row>
    <row r="573" s="299" customFormat="1" ht="23" customHeight="1" spans="1:13">
      <c r="A573" s="412" t="s">
        <v>652</v>
      </c>
      <c r="B573" s="411">
        <v>68</v>
      </c>
      <c r="C573" s="335"/>
      <c r="D573" s="335"/>
      <c r="E573" s="409"/>
      <c r="F573" s="335"/>
      <c r="G573" s="335"/>
      <c r="L573" s="335"/>
      <c r="M573" s="413"/>
    </row>
    <row r="574" s="299" customFormat="1" ht="23" customHeight="1" spans="1:13">
      <c r="A574" s="412" t="s">
        <v>653</v>
      </c>
      <c r="B574" s="411">
        <v>6</v>
      </c>
      <c r="C574" s="335"/>
      <c r="D574" s="335"/>
      <c r="E574" s="409"/>
      <c r="F574" s="335"/>
      <c r="G574" s="335"/>
      <c r="L574" s="335"/>
      <c r="M574" s="413"/>
    </row>
    <row r="575" s="299" customFormat="1" ht="23" customHeight="1" spans="1:13">
      <c r="A575" s="255" t="s">
        <v>654</v>
      </c>
      <c r="B575" s="411">
        <v>58</v>
      </c>
      <c r="C575" s="335">
        <v>381</v>
      </c>
      <c r="D575" s="412">
        <v>2754</v>
      </c>
      <c r="E575" s="409"/>
      <c r="F575" s="335"/>
      <c r="G575" s="335"/>
      <c r="L575" s="335"/>
      <c r="M575" s="413"/>
    </row>
    <row r="576" s="299" customFormat="1" ht="23" customHeight="1" spans="1:13">
      <c r="A576" s="410" t="s">
        <v>655</v>
      </c>
      <c r="B576" s="411">
        <v>397</v>
      </c>
      <c r="C576" s="335"/>
      <c r="D576" s="335"/>
      <c r="E576" s="409"/>
      <c r="F576" s="335"/>
      <c r="G576" s="335"/>
      <c r="L576" s="335"/>
      <c r="M576" s="413"/>
    </row>
    <row r="577" s="299" customFormat="1" ht="23" customHeight="1" spans="1:13">
      <c r="A577" s="412" t="s">
        <v>656</v>
      </c>
      <c r="B577" s="411">
        <v>154</v>
      </c>
      <c r="C577" s="335"/>
      <c r="D577" s="335"/>
      <c r="E577" s="409"/>
      <c r="F577" s="335"/>
      <c r="G577" s="335"/>
      <c r="L577" s="335"/>
      <c r="M577" s="413"/>
    </row>
    <row r="578" s="299" customFormat="1" ht="23" customHeight="1" spans="1:13">
      <c r="A578" s="414" t="s">
        <v>657</v>
      </c>
      <c r="B578" s="411"/>
      <c r="C578" s="412">
        <v>200</v>
      </c>
      <c r="D578" s="412">
        <f>SUM(D579)</f>
        <v>200</v>
      </c>
      <c r="E578" s="409"/>
      <c r="F578" s="335"/>
      <c r="G578" s="335"/>
      <c r="L578" s="335"/>
      <c r="M578" s="413"/>
    </row>
    <row r="579" s="299" customFormat="1" ht="23" customHeight="1" spans="1:13">
      <c r="A579" s="255" t="s">
        <v>658</v>
      </c>
      <c r="B579" s="411"/>
      <c r="C579" s="412">
        <v>200</v>
      </c>
      <c r="D579" s="412">
        <v>200</v>
      </c>
      <c r="E579" s="409"/>
      <c r="F579" s="335"/>
      <c r="G579" s="335"/>
      <c r="L579" s="335"/>
      <c r="M579" s="413"/>
    </row>
    <row r="580" s="299" customFormat="1" ht="23" customHeight="1" spans="1:13">
      <c r="A580" s="412" t="s">
        <v>659</v>
      </c>
      <c r="B580" s="411">
        <v>243</v>
      </c>
      <c r="C580" s="335"/>
      <c r="D580" s="335"/>
      <c r="E580" s="409"/>
      <c r="F580" s="335"/>
      <c r="G580" s="335"/>
      <c r="L580" s="335"/>
      <c r="M580" s="413"/>
    </row>
    <row r="581" s="299" customFormat="1" ht="23" customHeight="1" spans="1:15">
      <c r="A581" s="410" t="s">
        <v>121</v>
      </c>
      <c r="B581" s="335">
        <v>22542</v>
      </c>
      <c r="C581" s="335">
        <f>C582+C589+C592+C594+C597+C600</f>
        <v>102542</v>
      </c>
      <c r="D581" s="335">
        <v>51749</v>
      </c>
      <c r="E581" s="409">
        <f>D581/B581*100</f>
        <v>229.567030432082</v>
      </c>
      <c r="F581" s="335">
        <f>D581/G581*100</f>
        <v>104.547658491252</v>
      </c>
      <c r="G581" s="335">
        <v>49498</v>
      </c>
      <c r="I581" s="299">
        <v>18089</v>
      </c>
      <c r="J581" s="299">
        <f>I581-C581</f>
        <v>-84453</v>
      </c>
      <c r="L581" s="335">
        <v>22542</v>
      </c>
      <c r="M581" s="413"/>
      <c r="N581" s="299">
        <v>80000</v>
      </c>
      <c r="O581" s="299">
        <f>SUM(L581:N581)</f>
        <v>102542</v>
      </c>
    </row>
    <row r="582" s="299" customFormat="1" ht="23" customHeight="1" spans="1:13">
      <c r="A582" s="410" t="s">
        <v>660</v>
      </c>
      <c r="B582" s="411">
        <v>1707</v>
      </c>
      <c r="C582" s="412">
        <f>SUM(C583:C588)</f>
        <v>18876</v>
      </c>
      <c r="D582" s="412">
        <f>SUM(D583:D588)</f>
        <v>2037</v>
      </c>
      <c r="E582" s="409"/>
      <c r="F582" s="335"/>
      <c r="G582" s="335"/>
      <c r="L582" s="335"/>
      <c r="M582" s="413"/>
    </row>
    <row r="583" s="299" customFormat="1" ht="23" customHeight="1" spans="1:13">
      <c r="A583" s="412" t="s">
        <v>227</v>
      </c>
      <c r="B583" s="411">
        <v>669</v>
      </c>
      <c r="C583" s="335">
        <v>13424</v>
      </c>
      <c r="D583" s="412">
        <v>976</v>
      </c>
      <c r="E583" s="409"/>
      <c r="F583" s="335"/>
      <c r="G583" s="335"/>
      <c r="L583" s="335"/>
      <c r="M583" s="413"/>
    </row>
    <row r="584" s="299" customFormat="1" ht="23" customHeight="1" spans="1:13">
      <c r="A584" s="412" t="s">
        <v>228</v>
      </c>
      <c r="B584" s="411">
        <v>234</v>
      </c>
      <c r="C584" s="335">
        <v>45</v>
      </c>
      <c r="D584" s="412">
        <v>44</v>
      </c>
      <c r="E584" s="409"/>
      <c r="F584" s="335"/>
      <c r="G584" s="335"/>
      <c r="L584" s="335"/>
      <c r="M584" s="413"/>
    </row>
    <row r="585" s="299" customFormat="1" ht="23" customHeight="1" spans="1:13">
      <c r="A585" s="255" t="s">
        <v>661</v>
      </c>
      <c r="B585" s="411"/>
      <c r="C585" s="335">
        <v>11</v>
      </c>
      <c r="D585" s="412">
        <v>10</v>
      </c>
      <c r="E585" s="409"/>
      <c r="F585" s="335"/>
      <c r="G585" s="335"/>
      <c r="L585" s="335"/>
      <c r="M585" s="413"/>
    </row>
    <row r="586" s="299" customFormat="1" ht="23" customHeight="1" spans="1:13">
      <c r="A586" s="412" t="s">
        <v>662</v>
      </c>
      <c r="B586" s="411">
        <v>677</v>
      </c>
      <c r="C586" s="335">
        <v>452</v>
      </c>
      <c r="D586" s="412">
        <v>231</v>
      </c>
      <c r="E586" s="409"/>
      <c r="F586" s="335"/>
      <c r="G586" s="335"/>
      <c r="L586" s="335"/>
      <c r="M586" s="413"/>
    </row>
    <row r="587" s="299" customFormat="1" ht="23" customHeight="1" spans="1:13">
      <c r="A587" s="255" t="s">
        <v>232</v>
      </c>
      <c r="B587" s="411"/>
      <c r="C587" s="335">
        <v>574</v>
      </c>
      <c r="D587" s="412">
        <v>411</v>
      </c>
      <c r="E587" s="409"/>
      <c r="F587" s="335"/>
      <c r="G587" s="335"/>
      <c r="L587" s="335"/>
      <c r="M587" s="413"/>
    </row>
    <row r="588" s="299" customFormat="1" ht="23" customHeight="1" spans="1:13">
      <c r="A588" s="412" t="s">
        <v>663</v>
      </c>
      <c r="B588" s="411">
        <v>127</v>
      </c>
      <c r="C588" s="335">
        <v>4370</v>
      </c>
      <c r="D588" s="412">
        <v>365</v>
      </c>
      <c r="E588" s="409"/>
      <c r="F588" s="335"/>
      <c r="G588" s="335"/>
      <c r="L588" s="335"/>
      <c r="M588" s="413"/>
    </row>
    <row r="589" s="299" customFormat="1" ht="23" customHeight="1" spans="1:13">
      <c r="A589" s="414" t="s">
        <v>664</v>
      </c>
      <c r="B589" s="411">
        <v>517</v>
      </c>
      <c r="C589" s="412">
        <f>SUM(C590:C591)</f>
        <v>8185</v>
      </c>
      <c r="D589" s="412">
        <f>SUM(D590:D591)</f>
        <v>3179</v>
      </c>
      <c r="E589" s="409"/>
      <c r="F589" s="335"/>
      <c r="G589" s="335"/>
      <c r="L589" s="335"/>
      <c r="M589" s="413"/>
    </row>
    <row r="590" s="299" customFormat="1" ht="23" customHeight="1" spans="1:13">
      <c r="A590" s="412" t="s">
        <v>665</v>
      </c>
      <c r="B590" s="411">
        <v>517</v>
      </c>
      <c r="C590" s="335">
        <v>8100</v>
      </c>
      <c r="D590" s="412">
        <v>3095</v>
      </c>
      <c r="E590" s="409"/>
      <c r="F590" s="335"/>
      <c r="G590" s="335"/>
      <c r="L590" s="335"/>
      <c r="M590" s="413"/>
    </row>
    <row r="591" s="299" customFormat="1" ht="23" customHeight="1" spans="1:13">
      <c r="A591" s="255" t="s">
        <v>666</v>
      </c>
      <c r="B591" s="411"/>
      <c r="C591" s="335">
        <v>85</v>
      </c>
      <c r="D591" s="412">
        <v>84</v>
      </c>
      <c r="E591" s="409"/>
      <c r="F591" s="335"/>
      <c r="G591" s="335"/>
      <c r="L591" s="335"/>
      <c r="M591" s="413"/>
    </row>
    <row r="592" s="299" customFormat="1" ht="23" customHeight="1" spans="1:13">
      <c r="A592" s="414" t="s">
        <v>667</v>
      </c>
      <c r="B592" s="411"/>
      <c r="C592" s="412">
        <f>SUM(C593)</f>
        <v>281</v>
      </c>
      <c r="D592" s="412">
        <f>SUM(D593)</f>
        <v>280</v>
      </c>
      <c r="E592" s="409"/>
      <c r="F592" s="335"/>
      <c r="G592" s="335"/>
      <c r="L592" s="335"/>
      <c r="M592" s="413"/>
    </row>
    <row r="593" s="299" customFormat="1" ht="23" customHeight="1" spans="1:13">
      <c r="A593" s="255" t="s">
        <v>668</v>
      </c>
      <c r="B593" s="411"/>
      <c r="C593" s="335">
        <v>281</v>
      </c>
      <c r="D593" s="412">
        <v>280</v>
      </c>
      <c r="E593" s="409"/>
      <c r="F593" s="335"/>
      <c r="G593" s="335"/>
      <c r="L593" s="335"/>
      <c r="M593" s="413"/>
    </row>
    <row r="594" s="299" customFormat="1" ht="23" customHeight="1" spans="1:13">
      <c r="A594" s="410" t="s">
        <v>669</v>
      </c>
      <c r="B594" s="411">
        <v>318</v>
      </c>
      <c r="C594" s="412">
        <f>SUM(C595:C596)</f>
        <v>1386</v>
      </c>
      <c r="D594" s="412">
        <f>SUM(D595:D596)</f>
        <v>568</v>
      </c>
      <c r="E594" s="409"/>
      <c r="F594" s="335"/>
      <c r="G594" s="335"/>
      <c r="L594" s="335"/>
      <c r="M594" s="413"/>
    </row>
    <row r="595" s="299" customFormat="1" ht="23" customHeight="1" spans="1:13">
      <c r="A595" s="412" t="s">
        <v>670</v>
      </c>
      <c r="B595" s="411">
        <v>318</v>
      </c>
      <c r="C595" s="335">
        <v>512</v>
      </c>
      <c r="D595" s="412">
        <v>410</v>
      </c>
      <c r="E595" s="409"/>
      <c r="F595" s="335"/>
      <c r="G595" s="335"/>
      <c r="L595" s="335"/>
      <c r="M595" s="413"/>
    </row>
    <row r="596" s="299" customFormat="1" ht="23" customHeight="1" spans="1:13">
      <c r="A596" s="255" t="s">
        <v>671</v>
      </c>
      <c r="B596" s="411"/>
      <c r="C596" s="335">
        <v>874</v>
      </c>
      <c r="D596" s="412">
        <v>158</v>
      </c>
      <c r="E596" s="409"/>
      <c r="F596" s="335"/>
      <c r="G596" s="335"/>
      <c r="L596" s="335"/>
      <c r="M596" s="413"/>
    </row>
    <row r="597" s="299" customFormat="1" ht="23" customHeight="1" spans="1:13">
      <c r="A597" s="410" t="s">
        <v>672</v>
      </c>
      <c r="B597" s="411">
        <v>20000</v>
      </c>
      <c r="C597" s="412">
        <f>SUM(C598:C599)</f>
        <v>66796</v>
      </c>
      <c r="D597" s="412">
        <f>SUM(D598:D599)</f>
        <v>45665</v>
      </c>
      <c r="E597" s="409"/>
      <c r="F597" s="335"/>
      <c r="G597" s="335"/>
      <c r="L597" s="335"/>
      <c r="M597" s="413"/>
    </row>
    <row r="598" s="299" customFormat="1" ht="23" customHeight="1" spans="1:13">
      <c r="A598" s="412" t="s">
        <v>673</v>
      </c>
      <c r="B598" s="411">
        <v>500</v>
      </c>
      <c r="C598" s="335">
        <v>21341</v>
      </c>
      <c r="D598" s="412">
        <v>9331</v>
      </c>
      <c r="E598" s="409"/>
      <c r="F598" s="335"/>
      <c r="G598" s="335"/>
      <c r="L598" s="335"/>
      <c r="M598" s="413"/>
    </row>
    <row r="599" s="299" customFormat="1" ht="23" customHeight="1" spans="1:13">
      <c r="A599" s="255" t="s">
        <v>674</v>
      </c>
      <c r="B599" s="411">
        <v>19500</v>
      </c>
      <c r="C599" s="335">
        <v>45455</v>
      </c>
      <c r="D599" s="412">
        <v>36334</v>
      </c>
      <c r="E599" s="409"/>
      <c r="F599" s="335"/>
      <c r="G599" s="335"/>
      <c r="L599" s="335"/>
      <c r="M599" s="413"/>
    </row>
    <row r="600" s="299" customFormat="1" ht="23" customHeight="1" spans="1:13">
      <c r="A600" s="414" t="s">
        <v>675</v>
      </c>
      <c r="B600" s="335"/>
      <c r="C600" s="412">
        <f>SUM(C601)</f>
        <v>7018</v>
      </c>
      <c r="D600" s="412">
        <f>SUM(D601)</f>
        <v>20</v>
      </c>
      <c r="E600" s="409"/>
      <c r="F600" s="335"/>
      <c r="G600" s="335"/>
      <c r="L600" s="335"/>
      <c r="M600" s="413"/>
    </row>
    <row r="601" s="299" customFormat="1" ht="23" customHeight="1" spans="1:13">
      <c r="A601" s="255" t="s">
        <v>676</v>
      </c>
      <c r="B601" s="335"/>
      <c r="C601" s="335">
        <v>7018</v>
      </c>
      <c r="D601" s="412">
        <v>20</v>
      </c>
      <c r="E601" s="409"/>
      <c r="F601" s="335"/>
      <c r="G601" s="335"/>
      <c r="L601" s="335"/>
      <c r="M601" s="413"/>
    </row>
    <row r="602" s="299" customFormat="1" ht="23" customHeight="1" spans="1:15">
      <c r="A602" s="415" t="s">
        <v>123</v>
      </c>
      <c r="B602" s="335">
        <v>3500</v>
      </c>
      <c r="C602" s="335">
        <v>3500</v>
      </c>
      <c r="D602" s="335">
        <v>0</v>
      </c>
      <c r="E602" s="409">
        <f>D602/B602*100</f>
        <v>0</v>
      </c>
      <c r="F602" s="335"/>
      <c r="G602" s="335">
        <v>0</v>
      </c>
      <c r="J602" s="299">
        <f>I602-C602</f>
        <v>-3500</v>
      </c>
      <c r="L602" s="335">
        <v>3500</v>
      </c>
      <c r="M602" s="413"/>
      <c r="O602" s="299">
        <f>SUM(L602:N602)</f>
        <v>3500</v>
      </c>
    </row>
    <row r="603" s="299" customFormat="1" ht="23" customHeight="1" spans="1:15">
      <c r="A603" s="415" t="s">
        <v>125</v>
      </c>
      <c r="B603" s="335">
        <v>12000</v>
      </c>
      <c r="C603" s="335">
        <v>0</v>
      </c>
      <c r="D603" s="335">
        <v>0</v>
      </c>
      <c r="E603" s="409">
        <f>D603/B603*100</f>
        <v>0</v>
      </c>
      <c r="F603" s="335"/>
      <c r="G603" s="335">
        <v>0</v>
      </c>
      <c r="J603" s="299">
        <f>I603-C603</f>
        <v>0</v>
      </c>
      <c r="L603" s="335">
        <v>12000</v>
      </c>
      <c r="M603" s="299">
        <v>-12000</v>
      </c>
      <c r="O603" s="299">
        <f>SUM(L603:N603)</f>
        <v>0</v>
      </c>
    </row>
    <row r="604" s="299" customFormat="1" ht="23" customHeight="1" spans="1:13">
      <c r="A604" s="415" t="s">
        <v>677</v>
      </c>
      <c r="B604" s="411">
        <v>12000</v>
      </c>
      <c r="C604" s="416"/>
      <c r="D604" s="335"/>
      <c r="E604" s="409"/>
      <c r="F604" s="335"/>
      <c r="G604" s="335"/>
      <c r="L604" s="335"/>
      <c r="M604" s="413"/>
    </row>
    <row r="605" s="299" customFormat="1" ht="23" customHeight="1" spans="1:13">
      <c r="A605" s="417" t="s">
        <v>678</v>
      </c>
      <c r="B605" s="411">
        <v>12000</v>
      </c>
      <c r="C605" s="416"/>
      <c r="D605" s="335"/>
      <c r="E605" s="409"/>
      <c r="F605" s="335"/>
      <c r="G605" s="335"/>
      <c r="L605" s="335"/>
      <c r="M605" s="413"/>
    </row>
    <row r="606" s="299" customFormat="1" ht="23" customHeight="1" spans="1:15">
      <c r="A606" s="415" t="s">
        <v>127</v>
      </c>
      <c r="B606" s="335">
        <v>11342</v>
      </c>
      <c r="C606" s="335">
        <v>11342</v>
      </c>
      <c r="D606" s="335">
        <v>11826</v>
      </c>
      <c r="E606" s="409">
        <f>D606/B606*100</f>
        <v>104.267324986775</v>
      </c>
      <c r="F606" s="335">
        <f>D606/G606*100</f>
        <v>109.999069853967</v>
      </c>
      <c r="G606" s="335">
        <v>10751</v>
      </c>
      <c r="I606" s="299">
        <v>11000</v>
      </c>
      <c r="J606" s="299">
        <f>I606-C606</f>
        <v>-342</v>
      </c>
      <c r="L606" s="335">
        <v>11342</v>
      </c>
      <c r="M606" s="413"/>
      <c r="O606" s="299">
        <f>SUM(L606:N606)</f>
        <v>11342</v>
      </c>
    </row>
    <row r="607" s="299" customFormat="1" ht="23" customHeight="1" spans="1:13">
      <c r="A607" s="415" t="s">
        <v>679</v>
      </c>
      <c r="B607" s="411">
        <v>11342</v>
      </c>
      <c r="C607" s="335">
        <v>11342</v>
      </c>
      <c r="D607" s="412">
        <v>11826</v>
      </c>
      <c r="E607" s="409"/>
      <c r="F607" s="335"/>
      <c r="G607" s="335"/>
      <c r="L607" s="335"/>
      <c r="M607" s="413"/>
    </row>
    <row r="608" s="299" customFormat="1" ht="23" customHeight="1" spans="1:13">
      <c r="A608" s="417" t="s">
        <v>680</v>
      </c>
      <c r="B608" s="411">
        <v>11342</v>
      </c>
      <c r="C608" s="335">
        <v>11342</v>
      </c>
      <c r="D608" s="412">
        <v>11826</v>
      </c>
      <c r="E608" s="409"/>
      <c r="F608" s="335"/>
      <c r="G608" s="335"/>
      <c r="L608" s="335"/>
      <c r="M608" s="413"/>
    </row>
    <row r="609" s="299" customFormat="1" ht="23" customHeight="1" spans="1:15">
      <c r="A609" s="415" t="s">
        <v>129</v>
      </c>
      <c r="B609" s="335"/>
      <c r="C609" s="335">
        <v>109</v>
      </c>
      <c r="D609" s="335">
        <v>109</v>
      </c>
      <c r="E609" s="409"/>
      <c r="F609" s="335">
        <f>D609/G609*100</f>
        <v>218</v>
      </c>
      <c r="G609" s="335">
        <v>50</v>
      </c>
      <c r="L609" s="335"/>
      <c r="M609" s="413"/>
      <c r="N609" s="299">
        <v>109</v>
      </c>
      <c r="O609" s="299">
        <f>SUM(L609:N609)</f>
        <v>109</v>
      </c>
    </row>
    <row r="610" s="299" customFormat="1" ht="23" customHeight="1" spans="1:7">
      <c r="A610" s="255" t="s">
        <v>681</v>
      </c>
      <c r="B610" s="335"/>
      <c r="C610" s="335">
        <v>109</v>
      </c>
      <c r="D610" s="335">
        <v>109</v>
      </c>
      <c r="E610" s="409"/>
      <c r="F610" s="335"/>
      <c r="G610" s="335"/>
    </row>
    <row r="611" s="299" customFormat="1" ht="23" customHeight="1" spans="1:7">
      <c r="A611" s="185" t="s">
        <v>131</v>
      </c>
      <c r="B611" s="338">
        <v>275363</v>
      </c>
      <c r="C611" s="338">
        <v>504464</v>
      </c>
      <c r="D611" s="338">
        <v>430275</v>
      </c>
      <c r="E611" s="418">
        <f>D611/B611*100</f>
        <v>156.257376626489</v>
      </c>
      <c r="F611" s="418">
        <f>D611/G611*100</f>
        <v>113.135884310025</v>
      </c>
      <c r="G611" s="338">
        <f>SUM(G5:G610)</f>
        <v>380316.999</v>
      </c>
    </row>
    <row r="612" s="301" customFormat="1" ht="24" customHeight="1" spans="1:241">
      <c r="A612" s="332"/>
      <c r="B612" s="332"/>
      <c r="C612" s="332"/>
      <c r="D612" s="332"/>
      <c r="E612" s="332"/>
      <c r="F612" s="332"/>
      <c r="G612" s="332"/>
      <c r="H612" s="332"/>
      <c r="I612" s="332"/>
      <c r="J612" s="332"/>
      <c r="K612" s="332"/>
      <c r="L612" s="332"/>
      <c r="M612" s="332"/>
      <c r="N612" s="332"/>
      <c r="O612" s="332"/>
      <c r="P612" s="332"/>
      <c r="Q612" s="332"/>
      <c r="R612" s="332"/>
      <c r="S612" s="332"/>
      <c r="T612" s="332"/>
      <c r="U612" s="332"/>
      <c r="V612" s="332"/>
      <c r="W612" s="332"/>
      <c r="X612" s="332"/>
      <c r="Y612" s="332"/>
      <c r="Z612" s="332"/>
      <c r="AA612" s="332"/>
      <c r="AB612" s="332"/>
      <c r="AC612" s="332"/>
      <c r="AD612" s="332"/>
      <c r="AE612" s="332"/>
      <c r="AF612" s="332"/>
      <c r="AG612" s="332"/>
      <c r="AH612" s="332"/>
      <c r="AI612" s="332"/>
      <c r="AJ612" s="332"/>
      <c r="AK612" s="332"/>
      <c r="AL612" s="332"/>
      <c r="AM612" s="332"/>
      <c r="AN612" s="332"/>
      <c r="AO612" s="332"/>
      <c r="AP612" s="332"/>
      <c r="AQ612" s="332"/>
      <c r="AR612" s="332"/>
      <c r="AS612" s="332"/>
      <c r="AT612" s="332"/>
      <c r="AU612" s="332"/>
      <c r="AV612" s="332"/>
      <c r="AW612" s="332"/>
      <c r="AX612" s="332"/>
      <c r="AY612" s="332"/>
      <c r="AZ612" s="332"/>
      <c r="BA612" s="332"/>
      <c r="BB612" s="332"/>
      <c r="BC612" s="332"/>
      <c r="BD612" s="332"/>
      <c r="BE612" s="332"/>
      <c r="BF612" s="332"/>
      <c r="BG612" s="332"/>
      <c r="BH612" s="332"/>
      <c r="BI612" s="332"/>
      <c r="BJ612" s="332"/>
      <c r="BK612" s="332"/>
      <c r="BL612" s="332"/>
      <c r="BM612" s="332"/>
      <c r="BN612" s="332"/>
      <c r="BO612" s="332"/>
      <c r="BP612" s="332"/>
      <c r="BQ612" s="332"/>
      <c r="BR612" s="332"/>
      <c r="BS612" s="332"/>
      <c r="BT612" s="332"/>
      <c r="BU612" s="332"/>
      <c r="BV612" s="332"/>
      <c r="BW612" s="332"/>
      <c r="BX612" s="332"/>
      <c r="BY612" s="332"/>
      <c r="BZ612" s="332"/>
      <c r="CA612" s="332"/>
      <c r="CB612" s="332"/>
      <c r="CC612" s="332"/>
      <c r="CD612" s="332"/>
      <c r="CE612" s="332"/>
      <c r="CF612" s="332"/>
      <c r="CG612" s="332"/>
      <c r="CH612" s="332"/>
      <c r="CI612" s="332"/>
      <c r="CJ612" s="332"/>
      <c r="CK612" s="332"/>
      <c r="CL612" s="332"/>
      <c r="CM612" s="332"/>
      <c r="CN612" s="332"/>
      <c r="CO612" s="332"/>
      <c r="CP612" s="332"/>
      <c r="CQ612" s="332"/>
      <c r="CR612" s="332"/>
      <c r="CS612" s="332"/>
      <c r="CT612" s="332"/>
      <c r="CU612" s="332"/>
      <c r="CV612" s="332"/>
      <c r="CW612" s="332"/>
      <c r="CX612" s="332"/>
      <c r="CY612" s="332"/>
      <c r="CZ612" s="332"/>
      <c r="DA612" s="332"/>
      <c r="DB612" s="332"/>
      <c r="DC612" s="332"/>
      <c r="DD612" s="332"/>
      <c r="DE612" s="332"/>
      <c r="DF612" s="332"/>
      <c r="DG612" s="332"/>
      <c r="DH612" s="332"/>
      <c r="DI612" s="332"/>
      <c r="DJ612" s="332"/>
      <c r="DK612" s="332"/>
      <c r="DL612" s="332"/>
      <c r="DM612" s="332"/>
      <c r="DN612" s="332"/>
      <c r="DO612" s="332"/>
      <c r="DP612" s="332"/>
      <c r="DQ612" s="332"/>
      <c r="DR612" s="332"/>
      <c r="DS612" s="332"/>
      <c r="DT612" s="332"/>
      <c r="DU612" s="332"/>
      <c r="DV612" s="332"/>
      <c r="DW612" s="332"/>
      <c r="DX612" s="332"/>
      <c r="DY612" s="332"/>
      <c r="DZ612" s="332"/>
      <c r="EA612" s="332"/>
      <c r="EB612" s="332"/>
      <c r="EC612" s="332"/>
      <c r="ED612" s="332"/>
      <c r="EE612" s="332"/>
      <c r="EF612" s="332"/>
      <c r="EG612" s="332"/>
      <c r="EH612" s="332"/>
      <c r="EI612" s="332"/>
      <c r="EJ612" s="332"/>
      <c r="EK612" s="332"/>
      <c r="EL612" s="332"/>
      <c r="EM612" s="332"/>
      <c r="EN612" s="332"/>
      <c r="EO612" s="332"/>
      <c r="EP612" s="332"/>
      <c r="EQ612" s="332"/>
      <c r="ER612" s="332"/>
      <c r="ES612" s="332"/>
      <c r="ET612" s="332"/>
      <c r="EU612" s="332"/>
      <c r="EV612" s="332"/>
      <c r="EW612" s="332"/>
      <c r="EX612" s="332"/>
      <c r="EY612" s="332"/>
      <c r="EZ612" s="332"/>
      <c r="FA612" s="332"/>
      <c r="FB612" s="332"/>
      <c r="FC612" s="332"/>
      <c r="FD612" s="332"/>
      <c r="FE612" s="332"/>
      <c r="FF612" s="332"/>
      <c r="FG612" s="332"/>
      <c r="FH612" s="332"/>
      <c r="FI612" s="332"/>
      <c r="FJ612" s="332"/>
      <c r="FK612" s="332"/>
      <c r="FL612" s="332"/>
      <c r="FM612" s="332"/>
      <c r="FN612" s="332"/>
      <c r="FO612" s="332"/>
      <c r="FP612" s="332"/>
      <c r="FQ612" s="332"/>
      <c r="FR612" s="332"/>
      <c r="FS612" s="332"/>
      <c r="FT612" s="332"/>
      <c r="FU612" s="332"/>
      <c r="FV612" s="332"/>
      <c r="FW612" s="332"/>
      <c r="FX612" s="332"/>
      <c r="FY612" s="332"/>
      <c r="FZ612" s="332"/>
      <c r="GA612" s="332"/>
      <c r="GB612" s="332"/>
      <c r="GC612" s="332"/>
      <c r="GD612" s="332"/>
      <c r="GE612" s="332"/>
      <c r="GF612" s="332"/>
      <c r="GG612" s="332"/>
      <c r="GH612" s="332"/>
      <c r="GI612" s="332"/>
      <c r="GJ612" s="332"/>
      <c r="GK612" s="332"/>
      <c r="GL612" s="332"/>
      <c r="GM612" s="332"/>
      <c r="GN612" s="332"/>
      <c r="GO612" s="332"/>
      <c r="GP612" s="332"/>
      <c r="GQ612" s="332"/>
      <c r="GR612" s="332"/>
      <c r="GS612" s="332"/>
      <c r="GT612" s="332"/>
      <c r="GU612" s="332"/>
      <c r="GV612" s="332"/>
      <c r="GW612" s="332"/>
      <c r="GX612" s="332"/>
      <c r="GY612" s="332"/>
      <c r="GZ612" s="332"/>
      <c r="HA612" s="332"/>
      <c r="HB612" s="332"/>
      <c r="HC612" s="332"/>
      <c r="HD612" s="332"/>
      <c r="HE612" s="332"/>
      <c r="HF612" s="332"/>
      <c r="HG612" s="332"/>
      <c r="HH612" s="332"/>
      <c r="HI612" s="332"/>
      <c r="HJ612" s="332"/>
      <c r="HK612" s="332"/>
      <c r="HL612" s="332"/>
      <c r="HM612" s="332"/>
      <c r="HN612" s="332"/>
      <c r="HO612" s="332"/>
      <c r="HP612" s="332"/>
      <c r="HQ612" s="332"/>
      <c r="HR612" s="332"/>
      <c r="HS612" s="332"/>
      <c r="HT612" s="332"/>
      <c r="HU612" s="332"/>
      <c r="HV612" s="332"/>
      <c r="HW612" s="332"/>
      <c r="HX612" s="332"/>
      <c r="HY612" s="332"/>
      <c r="HZ612" s="332"/>
      <c r="IA612" s="332"/>
      <c r="IB612" s="332"/>
      <c r="IC612" s="332"/>
      <c r="ID612" s="332"/>
      <c r="IE612" s="332"/>
      <c r="IF612" s="332"/>
      <c r="IG612" s="332"/>
    </row>
    <row r="613" s="301" customFormat="1" ht="24" customHeight="1" spans="1:241">
      <c r="A613" s="332"/>
      <c r="B613" s="332"/>
      <c r="C613" s="332"/>
      <c r="D613" s="332"/>
      <c r="E613" s="332"/>
      <c r="F613" s="332"/>
      <c r="G613" s="332"/>
      <c r="H613" s="332"/>
      <c r="I613" s="332"/>
      <c r="J613" s="332"/>
      <c r="K613" s="332"/>
      <c r="L613" s="332"/>
      <c r="M613" s="332"/>
      <c r="N613" s="332"/>
      <c r="O613" s="332"/>
      <c r="P613" s="332"/>
      <c r="Q613" s="332"/>
      <c r="R613" s="332"/>
      <c r="S613" s="332"/>
      <c r="T613" s="332"/>
      <c r="U613" s="332"/>
      <c r="V613" s="332"/>
      <c r="W613" s="332"/>
      <c r="X613" s="332"/>
      <c r="Y613" s="332"/>
      <c r="Z613" s="332"/>
      <c r="AA613" s="332"/>
      <c r="AB613" s="332"/>
      <c r="AC613" s="332"/>
      <c r="AD613" s="332"/>
      <c r="AE613" s="332"/>
      <c r="AF613" s="332"/>
      <c r="AG613" s="332"/>
      <c r="AH613" s="332"/>
      <c r="AI613" s="332"/>
      <c r="AJ613" s="332"/>
      <c r="AK613" s="332"/>
      <c r="AL613" s="332"/>
      <c r="AM613" s="332"/>
      <c r="AN613" s="332"/>
      <c r="AO613" s="332"/>
      <c r="AP613" s="332"/>
      <c r="AQ613" s="332"/>
      <c r="AR613" s="332"/>
      <c r="AS613" s="332"/>
      <c r="AT613" s="332"/>
      <c r="AU613" s="332"/>
      <c r="AV613" s="332"/>
      <c r="AW613" s="332"/>
      <c r="AX613" s="332"/>
      <c r="AY613" s="332"/>
      <c r="AZ613" s="332"/>
      <c r="BA613" s="332"/>
      <c r="BB613" s="332"/>
      <c r="BC613" s="332"/>
      <c r="BD613" s="332"/>
      <c r="BE613" s="332"/>
      <c r="BF613" s="332"/>
      <c r="BG613" s="332"/>
      <c r="BH613" s="332"/>
      <c r="BI613" s="332"/>
      <c r="BJ613" s="332"/>
      <c r="BK613" s="332"/>
      <c r="BL613" s="332"/>
      <c r="BM613" s="332"/>
      <c r="BN613" s="332"/>
      <c r="BO613" s="332"/>
      <c r="BP613" s="332"/>
      <c r="BQ613" s="332"/>
      <c r="BR613" s="332"/>
      <c r="BS613" s="332"/>
      <c r="BT613" s="332"/>
      <c r="BU613" s="332"/>
      <c r="BV613" s="332"/>
      <c r="BW613" s="332"/>
      <c r="BX613" s="332"/>
      <c r="BY613" s="332"/>
      <c r="BZ613" s="332"/>
      <c r="CA613" s="332"/>
      <c r="CB613" s="332"/>
      <c r="CC613" s="332"/>
      <c r="CD613" s="332"/>
      <c r="CE613" s="332"/>
      <c r="CF613" s="332"/>
      <c r="CG613" s="332"/>
      <c r="CH613" s="332"/>
      <c r="CI613" s="332"/>
      <c r="CJ613" s="332"/>
      <c r="CK613" s="332"/>
      <c r="CL613" s="332"/>
      <c r="CM613" s="332"/>
      <c r="CN613" s="332"/>
      <c r="CO613" s="332"/>
      <c r="CP613" s="332"/>
      <c r="CQ613" s="332"/>
      <c r="CR613" s="332"/>
      <c r="CS613" s="332"/>
      <c r="CT613" s="332"/>
      <c r="CU613" s="332"/>
      <c r="CV613" s="332"/>
      <c r="CW613" s="332"/>
      <c r="CX613" s="332"/>
      <c r="CY613" s="332"/>
      <c r="CZ613" s="332"/>
      <c r="DA613" s="332"/>
      <c r="DB613" s="332"/>
      <c r="DC613" s="332"/>
      <c r="DD613" s="332"/>
      <c r="DE613" s="332"/>
      <c r="DF613" s="332"/>
      <c r="DG613" s="332"/>
      <c r="DH613" s="332"/>
      <c r="DI613" s="332"/>
      <c r="DJ613" s="332"/>
      <c r="DK613" s="332"/>
      <c r="DL613" s="332"/>
      <c r="DM613" s="332"/>
      <c r="DN613" s="332"/>
      <c r="DO613" s="332"/>
      <c r="DP613" s="332"/>
      <c r="DQ613" s="332"/>
      <c r="DR613" s="332"/>
      <c r="DS613" s="332"/>
      <c r="DT613" s="332"/>
      <c r="DU613" s="332"/>
      <c r="DV613" s="332"/>
      <c r="DW613" s="332"/>
      <c r="DX613" s="332"/>
      <c r="DY613" s="332"/>
      <c r="DZ613" s="332"/>
      <c r="EA613" s="332"/>
      <c r="EB613" s="332"/>
      <c r="EC613" s="332"/>
      <c r="ED613" s="332"/>
      <c r="EE613" s="332"/>
      <c r="EF613" s="332"/>
      <c r="EG613" s="332"/>
      <c r="EH613" s="332"/>
      <c r="EI613" s="332"/>
      <c r="EJ613" s="332"/>
      <c r="EK613" s="332"/>
      <c r="EL613" s="332"/>
      <c r="EM613" s="332"/>
      <c r="EN613" s="332"/>
      <c r="EO613" s="332"/>
      <c r="EP613" s="332"/>
      <c r="EQ613" s="332"/>
      <c r="ER613" s="332"/>
      <c r="ES613" s="332"/>
      <c r="ET613" s="332"/>
      <c r="EU613" s="332"/>
      <c r="EV613" s="332"/>
      <c r="EW613" s="332"/>
      <c r="EX613" s="332"/>
      <c r="EY613" s="332"/>
      <c r="EZ613" s="332"/>
      <c r="FA613" s="332"/>
      <c r="FB613" s="332"/>
      <c r="FC613" s="332"/>
      <c r="FD613" s="332"/>
      <c r="FE613" s="332"/>
      <c r="FF613" s="332"/>
      <c r="FG613" s="332"/>
      <c r="FH613" s="332"/>
      <c r="FI613" s="332"/>
      <c r="FJ613" s="332"/>
      <c r="FK613" s="332"/>
      <c r="FL613" s="332"/>
      <c r="FM613" s="332"/>
      <c r="FN613" s="332"/>
      <c r="FO613" s="332"/>
      <c r="FP613" s="332"/>
      <c r="FQ613" s="332"/>
      <c r="FR613" s="332"/>
      <c r="FS613" s="332"/>
      <c r="FT613" s="332"/>
      <c r="FU613" s="332"/>
      <c r="FV613" s="332"/>
      <c r="FW613" s="332"/>
      <c r="FX613" s="332"/>
      <c r="FY613" s="332"/>
      <c r="FZ613" s="332"/>
      <c r="GA613" s="332"/>
      <c r="GB613" s="332"/>
      <c r="GC613" s="332"/>
      <c r="GD613" s="332"/>
      <c r="GE613" s="332"/>
      <c r="GF613" s="332"/>
      <c r="GG613" s="332"/>
      <c r="GH613" s="332"/>
      <c r="GI613" s="332"/>
      <c r="GJ613" s="332"/>
      <c r="GK613" s="332"/>
      <c r="GL613" s="332"/>
      <c r="GM613" s="332"/>
      <c r="GN613" s="332"/>
      <c r="GO613" s="332"/>
      <c r="GP613" s="332"/>
      <c r="GQ613" s="332"/>
      <c r="GR613" s="332"/>
      <c r="GS613" s="332"/>
      <c r="GT613" s="332"/>
      <c r="GU613" s="332"/>
      <c r="GV613" s="332"/>
      <c r="GW613" s="332"/>
      <c r="GX613" s="332"/>
      <c r="GY613" s="332"/>
      <c r="GZ613" s="332"/>
      <c r="HA613" s="332"/>
      <c r="HB613" s="332"/>
      <c r="HC613" s="332"/>
      <c r="HD613" s="332"/>
      <c r="HE613" s="332"/>
      <c r="HF613" s="332"/>
      <c r="HG613" s="332"/>
      <c r="HH613" s="332"/>
      <c r="HI613" s="332"/>
      <c r="HJ613" s="332"/>
      <c r="HK613" s="332"/>
      <c r="HL613" s="332"/>
      <c r="HM613" s="332"/>
      <c r="HN613" s="332"/>
      <c r="HO613" s="332"/>
      <c r="HP613" s="332"/>
      <c r="HQ613" s="332"/>
      <c r="HR613" s="332"/>
      <c r="HS613" s="332"/>
      <c r="HT613" s="332"/>
      <c r="HU613" s="332"/>
      <c r="HV613" s="332"/>
      <c r="HW613" s="332"/>
      <c r="HX613" s="332"/>
      <c r="HY613" s="332"/>
      <c r="HZ613" s="332"/>
      <c r="IA613" s="332"/>
      <c r="IB613" s="332"/>
      <c r="IC613" s="332"/>
      <c r="ID613" s="332"/>
      <c r="IE613" s="332"/>
      <c r="IF613" s="332"/>
      <c r="IG613" s="332"/>
    </row>
    <row r="614" s="301" customFormat="1" ht="24" customHeight="1" spans="1:241">
      <c r="A614" s="332"/>
      <c r="B614" s="332"/>
      <c r="C614" s="332"/>
      <c r="D614" s="332"/>
      <c r="E614" s="332"/>
      <c r="F614" s="332"/>
      <c r="G614" s="332"/>
      <c r="H614" s="332"/>
      <c r="I614" s="332"/>
      <c r="J614" s="332"/>
      <c r="K614" s="332"/>
      <c r="L614" s="332"/>
      <c r="M614" s="332"/>
      <c r="N614" s="332"/>
      <c r="O614" s="332"/>
      <c r="P614" s="332"/>
      <c r="Q614" s="332"/>
      <c r="R614" s="332"/>
      <c r="S614" s="332"/>
      <c r="T614" s="332"/>
      <c r="U614" s="332"/>
      <c r="V614" s="332"/>
      <c r="W614" s="332"/>
      <c r="X614" s="332"/>
      <c r="Y614" s="332"/>
      <c r="Z614" s="332"/>
      <c r="AA614" s="332"/>
      <c r="AB614" s="332"/>
      <c r="AC614" s="332"/>
      <c r="AD614" s="332"/>
      <c r="AE614" s="332"/>
      <c r="AF614" s="332"/>
      <c r="AG614" s="332"/>
      <c r="AH614" s="332"/>
      <c r="AI614" s="332"/>
      <c r="AJ614" s="332"/>
      <c r="AK614" s="332"/>
      <c r="AL614" s="332"/>
      <c r="AM614" s="332"/>
      <c r="AN614" s="332"/>
      <c r="AO614" s="332"/>
      <c r="AP614" s="332"/>
      <c r="AQ614" s="332"/>
      <c r="AR614" s="332"/>
      <c r="AS614" s="332"/>
      <c r="AT614" s="332"/>
      <c r="AU614" s="332"/>
      <c r="AV614" s="332"/>
      <c r="AW614" s="332"/>
      <c r="AX614" s="332"/>
      <c r="AY614" s="332"/>
      <c r="AZ614" s="332"/>
      <c r="BA614" s="332"/>
      <c r="BB614" s="332"/>
      <c r="BC614" s="332"/>
      <c r="BD614" s="332"/>
      <c r="BE614" s="332"/>
      <c r="BF614" s="332"/>
      <c r="BG614" s="332"/>
      <c r="BH614" s="332"/>
      <c r="BI614" s="332"/>
      <c r="BJ614" s="332"/>
      <c r="BK614" s="332"/>
      <c r="BL614" s="332"/>
      <c r="BM614" s="332"/>
      <c r="BN614" s="332"/>
      <c r="BO614" s="332"/>
      <c r="BP614" s="332"/>
      <c r="BQ614" s="332"/>
      <c r="BR614" s="332"/>
      <c r="BS614" s="332"/>
      <c r="BT614" s="332"/>
      <c r="BU614" s="332"/>
      <c r="BV614" s="332"/>
      <c r="BW614" s="332"/>
      <c r="BX614" s="332"/>
      <c r="BY614" s="332"/>
      <c r="BZ614" s="332"/>
      <c r="CA614" s="332"/>
      <c r="CB614" s="332"/>
      <c r="CC614" s="332"/>
      <c r="CD614" s="332"/>
      <c r="CE614" s="332"/>
      <c r="CF614" s="332"/>
      <c r="CG614" s="332"/>
      <c r="CH614" s="332"/>
      <c r="CI614" s="332"/>
      <c r="CJ614" s="332"/>
      <c r="CK614" s="332"/>
      <c r="CL614" s="332"/>
      <c r="CM614" s="332"/>
      <c r="CN614" s="332"/>
      <c r="CO614" s="332"/>
      <c r="CP614" s="332"/>
      <c r="CQ614" s="332"/>
      <c r="CR614" s="332"/>
      <c r="CS614" s="332"/>
      <c r="CT614" s="332"/>
      <c r="CU614" s="332"/>
      <c r="CV614" s="332"/>
      <c r="CW614" s="332"/>
      <c r="CX614" s="332"/>
      <c r="CY614" s="332"/>
      <c r="CZ614" s="332"/>
      <c r="DA614" s="332"/>
      <c r="DB614" s="332"/>
      <c r="DC614" s="332"/>
      <c r="DD614" s="332"/>
      <c r="DE614" s="332"/>
      <c r="DF614" s="332"/>
      <c r="DG614" s="332"/>
      <c r="DH614" s="332"/>
      <c r="DI614" s="332"/>
      <c r="DJ614" s="332"/>
      <c r="DK614" s="332"/>
      <c r="DL614" s="332"/>
      <c r="DM614" s="332"/>
      <c r="DN614" s="332"/>
      <c r="DO614" s="332"/>
      <c r="DP614" s="332"/>
      <c r="DQ614" s="332"/>
      <c r="DR614" s="332"/>
      <c r="DS614" s="332"/>
      <c r="DT614" s="332"/>
      <c r="DU614" s="332"/>
      <c r="DV614" s="332"/>
      <c r="DW614" s="332"/>
      <c r="DX614" s="332"/>
      <c r="DY614" s="332"/>
      <c r="DZ614" s="332"/>
      <c r="EA614" s="332"/>
      <c r="EB614" s="332"/>
      <c r="EC614" s="332"/>
      <c r="ED614" s="332"/>
      <c r="EE614" s="332"/>
      <c r="EF614" s="332"/>
      <c r="EG614" s="332"/>
      <c r="EH614" s="332"/>
      <c r="EI614" s="332"/>
      <c r="EJ614" s="332"/>
      <c r="EK614" s="332"/>
      <c r="EL614" s="332"/>
      <c r="EM614" s="332"/>
      <c r="EN614" s="332"/>
      <c r="EO614" s="332"/>
      <c r="EP614" s="332"/>
      <c r="EQ614" s="332"/>
      <c r="ER614" s="332"/>
      <c r="ES614" s="332"/>
      <c r="ET614" s="332"/>
      <c r="EU614" s="332"/>
      <c r="EV614" s="332"/>
      <c r="EW614" s="332"/>
      <c r="EX614" s="332"/>
      <c r="EY614" s="332"/>
      <c r="EZ614" s="332"/>
      <c r="FA614" s="332"/>
      <c r="FB614" s="332"/>
      <c r="FC614" s="332"/>
      <c r="FD614" s="332"/>
      <c r="FE614" s="332"/>
      <c r="FF614" s="332"/>
      <c r="FG614" s="332"/>
      <c r="FH614" s="332"/>
      <c r="FI614" s="332"/>
      <c r="FJ614" s="332"/>
      <c r="FK614" s="332"/>
      <c r="FL614" s="332"/>
      <c r="FM614" s="332"/>
      <c r="FN614" s="332"/>
      <c r="FO614" s="332"/>
      <c r="FP614" s="332"/>
      <c r="FQ614" s="332"/>
      <c r="FR614" s="332"/>
      <c r="FS614" s="332"/>
      <c r="FT614" s="332"/>
      <c r="FU614" s="332"/>
      <c r="FV614" s="332"/>
      <c r="FW614" s="332"/>
      <c r="FX614" s="332"/>
      <c r="FY614" s="332"/>
      <c r="FZ614" s="332"/>
      <c r="GA614" s="332"/>
      <c r="GB614" s="332"/>
      <c r="GC614" s="332"/>
      <c r="GD614" s="332"/>
      <c r="GE614" s="332"/>
      <c r="GF614" s="332"/>
      <c r="GG614" s="332"/>
      <c r="GH614" s="332"/>
      <c r="GI614" s="332"/>
      <c r="GJ614" s="332"/>
      <c r="GK614" s="332"/>
      <c r="GL614" s="332"/>
      <c r="GM614" s="332"/>
      <c r="GN614" s="332"/>
      <c r="GO614" s="332"/>
      <c r="GP614" s="332"/>
      <c r="GQ614" s="332"/>
      <c r="GR614" s="332"/>
      <c r="GS614" s="332"/>
      <c r="GT614" s="332"/>
      <c r="GU614" s="332"/>
      <c r="GV614" s="332"/>
      <c r="GW614" s="332"/>
      <c r="GX614" s="332"/>
      <c r="GY614" s="332"/>
      <c r="GZ614" s="332"/>
      <c r="HA614" s="332"/>
      <c r="HB614" s="332"/>
      <c r="HC614" s="332"/>
      <c r="HD614" s="332"/>
      <c r="HE614" s="332"/>
      <c r="HF614" s="332"/>
      <c r="HG614" s="332"/>
      <c r="HH614" s="332"/>
      <c r="HI614" s="332"/>
      <c r="HJ614" s="332"/>
      <c r="HK614" s="332"/>
      <c r="HL614" s="332"/>
      <c r="HM614" s="332"/>
      <c r="HN614" s="332"/>
      <c r="HO614" s="332"/>
      <c r="HP614" s="332"/>
      <c r="HQ614" s="332"/>
      <c r="HR614" s="332"/>
      <c r="HS614" s="332"/>
      <c r="HT614" s="332"/>
      <c r="HU614" s="332"/>
      <c r="HV614" s="332"/>
      <c r="HW614" s="332"/>
      <c r="HX614" s="332"/>
      <c r="HY614" s="332"/>
      <c r="HZ614" s="332"/>
      <c r="IA614" s="332"/>
      <c r="IB614" s="332"/>
      <c r="IC614" s="332"/>
      <c r="ID614" s="332"/>
      <c r="IE614" s="332"/>
      <c r="IF614" s="332"/>
      <c r="IG614" s="332"/>
    </row>
    <row r="615" s="301" customFormat="1" ht="24" customHeight="1" spans="1:241">
      <c r="A615" s="332"/>
      <c r="B615" s="332"/>
      <c r="C615" s="332"/>
      <c r="D615" s="332"/>
      <c r="E615" s="332"/>
      <c r="F615" s="332"/>
      <c r="G615" s="332"/>
      <c r="H615" s="332"/>
      <c r="I615" s="332"/>
      <c r="J615" s="332"/>
      <c r="K615" s="332"/>
      <c r="L615" s="332"/>
      <c r="M615" s="332"/>
      <c r="N615" s="332"/>
      <c r="O615" s="332"/>
      <c r="P615" s="332"/>
      <c r="Q615" s="332"/>
      <c r="R615" s="332"/>
      <c r="S615" s="332"/>
      <c r="T615" s="332"/>
      <c r="U615" s="332"/>
      <c r="V615" s="332"/>
      <c r="W615" s="332"/>
      <c r="X615" s="332"/>
      <c r="Y615" s="332"/>
      <c r="Z615" s="332"/>
      <c r="AA615" s="332"/>
      <c r="AB615" s="332"/>
      <c r="AC615" s="332"/>
      <c r="AD615" s="332"/>
      <c r="AE615" s="332"/>
      <c r="AF615" s="332"/>
      <c r="AG615" s="332"/>
      <c r="AH615" s="332"/>
      <c r="AI615" s="332"/>
      <c r="AJ615" s="332"/>
      <c r="AK615" s="332"/>
      <c r="AL615" s="332"/>
      <c r="AM615" s="332"/>
      <c r="AN615" s="332"/>
      <c r="AO615" s="332"/>
      <c r="AP615" s="332"/>
      <c r="AQ615" s="332"/>
      <c r="AR615" s="332"/>
      <c r="AS615" s="332"/>
      <c r="AT615" s="332"/>
      <c r="AU615" s="332"/>
      <c r="AV615" s="332"/>
      <c r="AW615" s="332"/>
      <c r="AX615" s="332"/>
      <c r="AY615" s="332"/>
      <c r="AZ615" s="332"/>
      <c r="BA615" s="332"/>
      <c r="BB615" s="332"/>
      <c r="BC615" s="332"/>
      <c r="BD615" s="332"/>
      <c r="BE615" s="332"/>
      <c r="BF615" s="332"/>
      <c r="BG615" s="332"/>
      <c r="BH615" s="332"/>
      <c r="BI615" s="332"/>
      <c r="BJ615" s="332"/>
      <c r="BK615" s="332"/>
      <c r="BL615" s="332"/>
      <c r="BM615" s="332"/>
      <c r="BN615" s="332"/>
      <c r="BO615" s="332"/>
      <c r="BP615" s="332"/>
      <c r="BQ615" s="332"/>
      <c r="BR615" s="332"/>
      <c r="BS615" s="332"/>
      <c r="BT615" s="332"/>
      <c r="BU615" s="332"/>
      <c r="BV615" s="332"/>
      <c r="BW615" s="332"/>
      <c r="BX615" s="332"/>
      <c r="BY615" s="332"/>
      <c r="BZ615" s="332"/>
      <c r="CA615" s="332"/>
      <c r="CB615" s="332"/>
      <c r="CC615" s="332"/>
      <c r="CD615" s="332"/>
      <c r="CE615" s="332"/>
      <c r="CF615" s="332"/>
      <c r="CG615" s="332"/>
      <c r="CH615" s="332"/>
      <c r="CI615" s="332"/>
      <c r="CJ615" s="332"/>
      <c r="CK615" s="332"/>
      <c r="CL615" s="332"/>
      <c r="CM615" s="332"/>
      <c r="CN615" s="332"/>
      <c r="CO615" s="332"/>
      <c r="CP615" s="332"/>
      <c r="CQ615" s="332"/>
      <c r="CR615" s="332"/>
      <c r="CS615" s="332"/>
      <c r="CT615" s="332"/>
      <c r="CU615" s="332"/>
      <c r="CV615" s="332"/>
      <c r="CW615" s="332"/>
      <c r="CX615" s="332"/>
      <c r="CY615" s="332"/>
      <c r="CZ615" s="332"/>
      <c r="DA615" s="332"/>
      <c r="DB615" s="332"/>
      <c r="DC615" s="332"/>
      <c r="DD615" s="332"/>
      <c r="DE615" s="332"/>
      <c r="DF615" s="332"/>
      <c r="DG615" s="332"/>
      <c r="DH615" s="332"/>
      <c r="DI615" s="332"/>
      <c r="DJ615" s="332"/>
      <c r="DK615" s="332"/>
      <c r="DL615" s="332"/>
      <c r="DM615" s="332"/>
      <c r="DN615" s="332"/>
      <c r="DO615" s="332"/>
      <c r="DP615" s="332"/>
      <c r="DQ615" s="332"/>
      <c r="DR615" s="332"/>
      <c r="DS615" s="332"/>
      <c r="DT615" s="332"/>
      <c r="DU615" s="332"/>
      <c r="DV615" s="332"/>
      <c r="DW615" s="332"/>
      <c r="DX615" s="332"/>
      <c r="DY615" s="332"/>
      <c r="DZ615" s="332"/>
      <c r="EA615" s="332"/>
      <c r="EB615" s="332"/>
      <c r="EC615" s="332"/>
      <c r="ED615" s="332"/>
      <c r="EE615" s="332"/>
      <c r="EF615" s="332"/>
      <c r="EG615" s="332"/>
      <c r="EH615" s="332"/>
      <c r="EI615" s="332"/>
      <c r="EJ615" s="332"/>
      <c r="EK615" s="332"/>
      <c r="EL615" s="332"/>
      <c r="EM615" s="332"/>
      <c r="EN615" s="332"/>
      <c r="EO615" s="332"/>
      <c r="EP615" s="332"/>
      <c r="EQ615" s="332"/>
      <c r="ER615" s="332"/>
      <c r="ES615" s="332"/>
      <c r="ET615" s="332"/>
      <c r="EU615" s="332"/>
      <c r="EV615" s="332"/>
      <c r="EW615" s="332"/>
      <c r="EX615" s="332"/>
      <c r="EY615" s="332"/>
      <c r="EZ615" s="332"/>
      <c r="FA615" s="332"/>
      <c r="FB615" s="332"/>
      <c r="FC615" s="332"/>
      <c r="FD615" s="332"/>
      <c r="FE615" s="332"/>
      <c r="FF615" s="332"/>
      <c r="FG615" s="332"/>
      <c r="FH615" s="332"/>
      <c r="FI615" s="332"/>
      <c r="FJ615" s="332"/>
      <c r="FK615" s="332"/>
      <c r="FL615" s="332"/>
      <c r="FM615" s="332"/>
      <c r="FN615" s="332"/>
      <c r="FO615" s="332"/>
      <c r="FP615" s="332"/>
      <c r="FQ615" s="332"/>
      <c r="FR615" s="332"/>
      <c r="FS615" s="332"/>
      <c r="FT615" s="332"/>
      <c r="FU615" s="332"/>
      <c r="FV615" s="332"/>
      <c r="FW615" s="332"/>
      <c r="FX615" s="332"/>
      <c r="FY615" s="332"/>
      <c r="FZ615" s="332"/>
      <c r="GA615" s="332"/>
      <c r="GB615" s="332"/>
      <c r="GC615" s="332"/>
      <c r="GD615" s="332"/>
      <c r="GE615" s="332"/>
      <c r="GF615" s="332"/>
      <c r="GG615" s="332"/>
      <c r="GH615" s="332"/>
      <c r="GI615" s="332"/>
      <c r="GJ615" s="332"/>
      <c r="GK615" s="332"/>
      <c r="GL615" s="332"/>
      <c r="GM615" s="332"/>
      <c r="GN615" s="332"/>
      <c r="GO615" s="332"/>
      <c r="GP615" s="332"/>
      <c r="GQ615" s="332"/>
      <c r="GR615" s="332"/>
      <c r="GS615" s="332"/>
      <c r="GT615" s="332"/>
      <c r="GU615" s="332"/>
      <c r="GV615" s="332"/>
      <c r="GW615" s="332"/>
      <c r="GX615" s="332"/>
      <c r="GY615" s="332"/>
      <c r="GZ615" s="332"/>
      <c r="HA615" s="332"/>
      <c r="HB615" s="332"/>
      <c r="HC615" s="332"/>
      <c r="HD615" s="332"/>
      <c r="HE615" s="332"/>
      <c r="HF615" s="332"/>
      <c r="HG615" s="332"/>
      <c r="HH615" s="332"/>
      <c r="HI615" s="332"/>
      <c r="HJ615" s="332"/>
      <c r="HK615" s="332"/>
      <c r="HL615" s="332"/>
      <c r="HM615" s="332"/>
      <c r="HN615" s="332"/>
      <c r="HO615" s="332"/>
      <c r="HP615" s="332"/>
      <c r="HQ615" s="332"/>
      <c r="HR615" s="332"/>
      <c r="HS615" s="332"/>
      <c r="HT615" s="332"/>
      <c r="HU615" s="332"/>
      <c r="HV615" s="332"/>
      <c r="HW615" s="332"/>
      <c r="HX615" s="332"/>
      <c r="HY615" s="332"/>
      <c r="HZ615" s="332"/>
      <c r="IA615" s="332"/>
      <c r="IB615" s="332"/>
      <c r="IC615" s="332"/>
      <c r="ID615" s="332"/>
      <c r="IE615" s="332"/>
      <c r="IF615" s="332"/>
      <c r="IG615" s="332"/>
    </row>
    <row r="616" s="301" customFormat="1" ht="24" customHeight="1" spans="1:241">
      <c r="A616" s="332"/>
      <c r="B616" s="332"/>
      <c r="C616" s="332"/>
      <c r="D616" s="332"/>
      <c r="E616" s="332"/>
      <c r="F616" s="332"/>
      <c r="G616" s="332"/>
      <c r="H616" s="332"/>
      <c r="I616" s="332"/>
      <c r="J616" s="332"/>
      <c r="K616" s="332"/>
      <c r="L616" s="332"/>
      <c r="M616" s="332"/>
      <c r="N616" s="332"/>
      <c r="O616" s="332"/>
      <c r="P616" s="332"/>
      <c r="Q616" s="332"/>
      <c r="R616" s="332"/>
      <c r="S616" s="332"/>
      <c r="T616" s="332"/>
      <c r="U616" s="332"/>
      <c r="V616" s="332"/>
      <c r="W616" s="332"/>
      <c r="X616" s="332"/>
      <c r="Y616" s="332"/>
      <c r="Z616" s="332"/>
      <c r="AA616" s="332"/>
      <c r="AB616" s="332"/>
      <c r="AC616" s="332"/>
      <c r="AD616" s="332"/>
      <c r="AE616" s="332"/>
      <c r="AF616" s="332"/>
      <c r="AG616" s="332"/>
      <c r="AH616" s="332"/>
      <c r="AI616" s="332"/>
      <c r="AJ616" s="332"/>
      <c r="AK616" s="332"/>
      <c r="AL616" s="332"/>
      <c r="AM616" s="332"/>
      <c r="AN616" s="332"/>
      <c r="AO616" s="332"/>
      <c r="AP616" s="332"/>
      <c r="AQ616" s="332"/>
      <c r="AR616" s="332"/>
      <c r="AS616" s="332"/>
      <c r="AT616" s="332"/>
      <c r="AU616" s="332"/>
      <c r="AV616" s="332"/>
      <c r="AW616" s="332"/>
      <c r="AX616" s="332"/>
      <c r="AY616" s="332"/>
      <c r="AZ616" s="332"/>
      <c r="BA616" s="332"/>
      <c r="BB616" s="332"/>
      <c r="BC616" s="332"/>
      <c r="BD616" s="332"/>
      <c r="BE616" s="332"/>
      <c r="BF616" s="332"/>
      <c r="BG616" s="332"/>
      <c r="BH616" s="332"/>
      <c r="BI616" s="332"/>
      <c r="BJ616" s="332"/>
      <c r="BK616" s="332"/>
      <c r="BL616" s="332"/>
      <c r="BM616" s="332"/>
      <c r="BN616" s="332"/>
      <c r="BO616" s="332"/>
      <c r="BP616" s="332"/>
      <c r="BQ616" s="332"/>
      <c r="BR616" s="332"/>
      <c r="BS616" s="332"/>
      <c r="BT616" s="332"/>
      <c r="BU616" s="332"/>
      <c r="BV616" s="332"/>
      <c r="BW616" s="332"/>
      <c r="BX616" s="332"/>
      <c r="BY616" s="332"/>
      <c r="BZ616" s="332"/>
      <c r="CA616" s="332"/>
      <c r="CB616" s="332"/>
      <c r="CC616" s="332"/>
      <c r="CD616" s="332"/>
      <c r="CE616" s="332"/>
      <c r="CF616" s="332"/>
      <c r="CG616" s="332"/>
      <c r="CH616" s="332"/>
      <c r="CI616" s="332"/>
      <c r="CJ616" s="332"/>
      <c r="CK616" s="332"/>
      <c r="CL616" s="332"/>
      <c r="CM616" s="332"/>
      <c r="CN616" s="332"/>
      <c r="CO616" s="332"/>
      <c r="CP616" s="332"/>
      <c r="CQ616" s="332"/>
      <c r="CR616" s="332"/>
      <c r="CS616" s="332"/>
      <c r="CT616" s="332"/>
      <c r="CU616" s="332"/>
      <c r="CV616" s="332"/>
      <c r="CW616" s="332"/>
      <c r="CX616" s="332"/>
      <c r="CY616" s="332"/>
      <c r="CZ616" s="332"/>
      <c r="DA616" s="332"/>
      <c r="DB616" s="332"/>
      <c r="DC616" s="332"/>
      <c r="DD616" s="332"/>
      <c r="DE616" s="332"/>
      <c r="DF616" s="332"/>
      <c r="DG616" s="332"/>
      <c r="DH616" s="332"/>
      <c r="DI616" s="332"/>
      <c r="DJ616" s="332"/>
      <c r="DK616" s="332"/>
      <c r="DL616" s="332"/>
      <c r="DM616" s="332"/>
      <c r="DN616" s="332"/>
      <c r="DO616" s="332"/>
      <c r="DP616" s="332"/>
      <c r="DQ616" s="332"/>
      <c r="DR616" s="332"/>
      <c r="DS616" s="332"/>
      <c r="DT616" s="332"/>
      <c r="DU616" s="332"/>
      <c r="DV616" s="332"/>
      <c r="DW616" s="332"/>
      <c r="DX616" s="332"/>
      <c r="DY616" s="332"/>
      <c r="DZ616" s="332"/>
      <c r="EA616" s="332"/>
      <c r="EB616" s="332"/>
      <c r="EC616" s="332"/>
      <c r="ED616" s="332"/>
      <c r="EE616" s="332"/>
      <c r="EF616" s="332"/>
      <c r="EG616" s="332"/>
      <c r="EH616" s="332"/>
      <c r="EI616" s="332"/>
      <c r="EJ616" s="332"/>
      <c r="EK616" s="332"/>
      <c r="EL616" s="332"/>
      <c r="EM616" s="332"/>
      <c r="EN616" s="332"/>
      <c r="EO616" s="332"/>
      <c r="EP616" s="332"/>
      <c r="EQ616" s="332"/>
      <c r="ER616" s="332"/>
      <c r="ES616" s="332"/>
      <c r="ET616" s="332"/>
      <c r="EU616" s="332"/>
      <c r="EV616" s="332"/>
      <c r="EW616" s="332"/>
      <c r="EX616" s="332"/>
      <c r="EY616" s="332"/>
      <c r="EZ616" s="332"/>
      <c r="FA616" s="332"/>
      <c r="FB616" s="332"/>
      <c r="FC616" s="332"/>
      <c r="FD616" s="332"/>
      <c r="FE616" s="332"/>
      <c r="FF616" s="332"/>
      <c r="FG616" s="332"/>
      <c r="FH616" s="332"/>
      <c r="FI616" s="332"/>
      <c r="FJ616" s="332"/>
      <c r="FK616" s="332"/>
      <c r="FL616" s="332"/>
      <c r="FM616" s="332"/>
      <c r="FN616" s="332"/>
      <c r="FO616" s="332"/>
      <c r="FP616" s="332"/>
      <c r="FQ616" s="332"/>
      <c r="FR616" s="332"/>
      <c r="FS616" s="332"/>
      <c r="FT616" s="332"/>
      <c r="FU616" s="332"/>
      <c r="FV616" s="332"/>
      <c r="FW616" s="332"/>
      <c r="FX616" s="332"/>
      <c r="FY616" s="332"/>
      <c r="FZ616" s="332"/>
      <c r="GA616" s="332"/>
      <c r="GB616" s="332"/>
      <c r="GC616" s="332"/>
      <c r="GD616" s="332"/>
      <c r="GE616" s="332"/>
      <c r="GF616" s="332"/>
      <c r="GG616" s="332"/>
      <c r="GH616" s="332"/>
      <c r="GI616" s="332"/>
      <c r="GJ616" s="332"/>
      <c r="GK616" s="332"/>
      <c r="GL616" s="332"/>
      <c r="GM616" s="332"/>
      <c r="GN616" s="332"/>
      <c r="GO616" s="332"/>
      <c r="GP616" s="332"/>
      <c r="GQ616" s="332"/>
      <c r="GR616" s="332"/>
      <c r="GS616" s="332"/>
      <c r="GT616" s="332"/>
      <c r="GU616" s="332"/>
      <c r="GV616" s="332"/>
      <c r="GW616" s="332"/>
      <c r="GX616" s="332"/>
      <c r="GY616" s="332"/>
      <c r="GZ616" s="332"/>
      <c r="HA616" s="332"/>
      <c r="HB616" s="332"/>
      <c r="HC616" s="332"/>
      <c r="HD616" s="332"/>
      <c r="HE616" s="332"/>
      <c r="HF616" s="332"/>
      <c r="HG616" s="332"/>
      <c r="HH616" s="332"/>
      <c r="HI616" s="332"/>
      <c r="HJ616" s="332"/>
      <c r="HK616" s="332"/>
      <c r="HL616" s="332"/>
      <c r="HM616" s="332"/>
      <c r="HN616" s="332"/>
      <c r="HO616" s="332"/>
      <c r="HP616" s="332"/>
      <c r="HQ616" s="332"/>
      <c r="HR616" s="332"/>
      <c r="HS616" s="332"/>
      <c r="HT616" s="332"/>
      <c r="HU616" s="332"/>
      <c r="HV616" s="332"/>
      <c r="HW616" s="332"/>
      <c r="HX616" s="332"/>
      <c r="HY616" s="332"/>
      <c r="HZ616" s="332"/>
      <c r="IA616" s="332"/>
      <c r="IB616" s="332"/>
      <c r="IC616" s="332"/>
      <c r="ID616" s="332"/>
      <c r="IE616" s="332"/>
      <c r="IF616" s="332"/>
      <c r="IG616" s="332"/>
    </row>
    <row r="617" s="301" customFormat="1" ht="24" customHeight="1" spans="1:241">
      <c r="A617" s="332"/>
      <c r="B617" s="332"/>
      <c r="C617" s="332"/>
      <c r="D617" s="332"/>
      <c r="E617" s="332"/>
      <c r="F617" s="332"/>
      <c r="G617" s="332"/>
      <c r="H617" s="332"/>
      <c r="I617" s="332"/>
      <c r="J617" s="332"/>
      <c r="K617" s="332"/>
      <c r="L617" s="332"/>
      <c r="M617" s="332"/>
      <c r="N617" s="332"/>
      <c r="O617" s="332"/>
      <c r="P617" s="332"/>
      <c r="Q617" s="332"/>
      <c r="R617" s="332"/>
      <c r="S617" s="332"/>
      <c r="T617" s="332"/>
      <c r="U617" s="332"/>
      <c r="V617" s="332"/>
      <c r="W617" s="332"/>
      <c r="X617" s="332"/>
      <c r="Y617" s="332"/>
      <c r="Z617" s="332"/>
      <c r="AA617" s="332"/>
      <c r="AB617" s="332"/>
      <c r="AC617" s="332"/>
      <c r="AD617" s="332"/>
      <c r="AE617" s="332"/>
      <c r="AF617" s="332"/>
      <c r="AG617" s="332"/>
      <c r="AH617" s="332"/>
      <c r="AI617" s="332"/>
      <c r="AJ617" s="332"/>
      <c r="AK617" s="332"/>
      <c r="AL617" s="332"/>
      <c r="AM617" s="332"/>
      <c r="AN617" s="332"/>
      <c r="AO617" s="332"/>
      <c r="AP617" s="332"/>
      <c r="AQ617" s="332"/>
      <c r="AR617" s="332"/>
      <c r="AS617" s="332"/>
      <c r="AT617" s="332"/>
      <c r="AU617" s="332"/>
      <c r="AV617" s="332"/>
      <c r="AW617" s="332"/>
      <c r="AX617" s="332"/>
      <c r="AY617" s="332"/>
      <c r="AZ617" s="332"/>
      <c r="BA617" s="332"/>
      <c r="BB617" s="332"/>
      <c r="BC617" s="332"/>
      <c r="BD617" s="332"/>
      <c r="BE617" s="332"/>
      <c r="BF617" s="332"/>
      <c r="BG617" s="332"/>
      <c r="BH617" s="332"/>
      <c r="BI617" s="332"/>
      <c r="BJ617" s="332"/>
      <c r="BK617" s="332"/>
      <c r="BL617" s="332"/>
      <c r="BM617" s="332"/>
      <c r="BN617" s="332"/>
      <c r="BO617" s="332"/>
      <c r="BP617" s="332"/>
      <c r="BQ617" s="332"/>
      <c r="BR617" s="332"/>
      <c r="BS617" s="332"/>
      <c r="BT617" s="332"/>
      <c r="BU617" s="332"/>
      <c r="BV617" s="332"/>
      <c r="BW617" s="332"/>
      <c r="BX617" s="332"/>
      <c r="BY617" s="332"/>
      <c r="BZ617" s="332"/>
      <c r="CA617" s="332"/>
      <c r="CB617" s="332"/>
      <c r="CC617" s="332"/>
      <c r="CD617" s="332"/>
      <c r="CE617" s="332"/>
      <c r="CF617" s="332"/>
      <c r="CG617" s="332"/>
      <c r="CH617" s="332"/>
      <c r="CI617" s="332"/>
      <c r="CJ617" s="332"/>
      <c r="CK617" s="332"/>
      <c r="CL617" s="332"/>
      <c r="CM617" s="332"/>
      <c r="CN617" s="332"/>
      <c r="CO617" s="332"/>
      <c r="CP617" s="332"/>
      <c r="CQ617" s="332"/>
      <c r="CR617" s="332"/>
      <c r="CS617" s="332"/>
      <c r="CT617" s="332"/>
      <c r="CU617" s="332"/>
      <c r="CV617" s="332"/>
      <c r="CW617" s="332"/>
      <c r="CX617" s="332"/>
      <c r="CY617" s="332"/>
      <c r="CZ617" s="332"/>
      <c r="DA617" s="332"/>
      <c r="DB617" s="332"/>
      <c r="DC617" s="332"/>
      <c r="DD617" s="332"/>
      <c r="DE617" s="332"/>
      <c r="DF617" s="332"/>
      <c r="DG617" s="332"/>
      <c r="DH617" s="332"/>
      <c r="DI617" s="332"/>
      <c r="DJ617" s="332"/>
      <c r="DK617" s="332"/>
      <c r="DL617" s="332"/>
      <c r="DM617" s="332"/>
      <c r="DN617" s="332"/>
      <c r="DO617" s="332"/>
      <c r="DP617" s="332"/>
      <c r="DQ617" s="332"/>
      <c r="DR617" s="332"/>
      <c r="DS617" s="332"/>
      <c r="DT617" s="332"/>
      <c r="DU617" s="332"/>
      <c r="DV617" s="332"/>
      <c r="DW617" s="332"/>
      <c r="DX617" s="332"/>
      <c r="DY617" s="332"/>
      <c r="DZ617" s="332"/>
      <c r="EA617" s="332"/>
      <c r="EB617" s="332"/>
      <c r="EC617" s="332"/>
      <c r="ED617" s="332"/>
      <c r="EE617" s="332"/>
      <c r="EF617" s="332"/>
      <c r="EG617" s="332"/>
      <c r="EH617" s="332"/>
      <c r="EI617" s="332"/>
      <c r="EJ617" s="332"/>
      <c r="EK617" s="332"/>
      <c r="EL617" s="332"/>
      <c r="EM617" s="332"/>
      <c r="EN617" s="332"/>
      <c r="EO617" s="332"/>
      <c r="EP617" s="332"/>
      <c r="EQ617" s="332"/>
      <c r="ER617" s="332"/>
      <c r="ES617" s="332"/>
      <c r="ET617" s="332"/>
      <c r="EU617" s="332"/>
      <c r="EV617" s="332"/>
      <c r="EW617" s="332"/>
      <c r="EX617" s="332"/>
      <c r="EY617" s="332"/>
      <c r="EZ617" s="332"/>
      <c r="FA617" s="332"/>
      <c r="FB617" s="332"/>
      <c r="FC617" s="332"/>
      <c r="FD617" s="332"/>
      <c r="FE617" s="332"/>
      <c r="FF617" s="332"/>
      <c r="FG617" s="332"/>
      <c r="FH617" s="332"/>
      <c r="FI617" s="332"/>
      <c r="FJ617" s="332"/>
      <c r="FK617" s="332"/>
      <c r="FL617" s="332"/>
      <c r="FM617" s="332"/>
      <c r="FN617" s="332"/>
      <c r="FO617" s="332"/>
      <c r="FP617" s="332"/>
      <c r="FQ617" s="332"/>
      <c r="FR617" s="332"/>
      <c r="FS617" s="332"/>
      <c r="FT617" s="332"/>
      <c r="FU617" s="332"/>
      <c r="FV617" s="332"/>
      <c r="FW617" s="332"/>
      <c r="FX617" s="332"/>
      <c r="FY617" s="332"/>
      <c r="FZ617" s="332"/>
      <c r="GA617" s="332"/>
      <c r="GB617" s="332"/>
      <c r="GC617" s="332"/>
      <c r="GD617" s="332"/>
      <c r="GE617" s="332"/>
      <c r="GF617" s="332"/>
      <c r="GG617" s="332"/>
      <c r="GH617" s="332"/>
      <c r="GI617" s="332"/>
      <c r="GJ617" s="332"/>
      <c r="GK617" s="332"/>
      <c r="GL617" s="332"/>
      <c r="GM617" s="332"/>
      <c r="GN617" s="332"/>
      <c r="GO617" s="332"/>
      <c r="GP617" s="332"/>
      <c r="GQ617" s="332"/>
      <c r="GR617" s="332"/>
      <c r="GS617" s="332"/>
      <c r="GT617" s="332"/>
      <c r="GU617" s="332"/>
      <c r="GV617" s="332"/>
      <c r="GW617" s="332"/>
      <c r="GX617" s="332"/>
      <c r="GY617" s="332"/>
      <c r="GZ617" s="332"/>
      <c r="HA617" s="332"/>
      <c r="HB617" s="332"/>
      <c r="HC617" s="332"/>
      <c r="HD617" s="332"/>
      <c r="HE617" s="332"/>
      <c r="HF617" s="332"/>
      <c r="HG617" s="332"/>
      <c r="HH617" s="332"/>
      <c r="HI617" s="332"/>
      <c r="HJ617" s="332"/>
      <c r="HK617" s="332"/>
      <c r="HL617" s="332"/>
      <c r="HM617" s="332"/>
      <c r="HN617" s="332"/>
      <c r="HO617" s="332"/>
      <c r="HP617" s="332"/>
      <c r="HQ617" s="332"/>
      <c r="HR617" s="332"/>
      <c r="HS617" s="332"/>
      <c r="HT617" s="332"/>
      <c r="HU617" s="332"/>
      <c r="HV617" s="332"/>
      <c r="HW617" s="332"/>
      <c r="HX617" s="332"/>
      <c r="HY617" s="332"/>
      <c r="HZ617" s="332"/>
      <c r="IA617" s="332"/>
      <c r="IB617" s="332"/>
      <c r="IC617" s="332"/>
      <c r="ID617" s="332"/>
      <c r="IE617" s="332"/>
      <c r="IF617" s="332"/>
      <c r="IG617" s="332"/>
    </row>
    <row r="618" s="301" customFormat="1" ht="24" customHeight="1" spans="1:241">
      <c r="A618" s="332"/>
      <c r="B618" s="332"/>
      <c r="C618" s="332"/>
      <c r="D618" s="332"/>
      <c r="E618" s="332"/>
      <c r="F618" s="332"/>
      <c r="G618" s="332"/>
      <c r="H618" s="332"/>
      <c r="I618" s="332"/>
      <c r="J618" s="332"/>
      <c r="K618" s="332"/>
      <c r="L618" s="332"/>
      <c r="M618" s="332"/>
      <c r="N618" s="332"/>
      <c r="O618" s="332"/>
      <c r="P618" s="332"/>
      <c r="Q618" s="332"/>
      <c r="R618" s="332"/>
      <c r="S618" s="332"/>
      <c r="T618" s="332"/>
      <c r="U618" s="332"/>
      <c r="V618" s="332"/>
      <c r="W618" s="332"/>
      <c r="X618" s="332"/>
      <c r="Y618" s="332"/>
      <c r="Z618" s="332"/>
      <c r="AA618" s="332"/>
      <c r="AB618" s="332"/>
      <c r="AC618" s="332"/>
      <c r="AD618" s="332"/>
      <c r="AE618" s="332"/>
      <c r="AF618" s="332"/>
      <c r="AG618" s="332"/>
      <c r="AH618" s="332"/>
      <c r="AI618" s="332"/>
      <c r="AJ618" s="332"/>
      <c r="AK618" s="332"/>
      <c r="AL618" s="332"/>
      <c r="AM618" s="332"/>
      <c r="AN618" s="332"/>
      <c r="AO618" s="332"/>
      <c r="AP618" s="332"/>
      <c r="AQ618" s="332"/>
      <c r="AR618" s="332"/>
      <c r="AS618" s="332"/>
      <c r="AT618" s="332"/>
      <c r="AU618" s="332"/>
      <c r="AV618" s="332"/>
      <c r="AW618" s="332"/>
      <c r="AX618" s="332"/>
      <c r="AY618" s="332"/>
      <c r="AZ618" s="332"/>
      <c r="BA618" s="332"/>
      <c r="BB618" s="332"/>
      <c r="BC618" s="332"/>
      <c r="BD618" s="332"/>
      <c r="BE618" s="332"/>
      <c r="BF618" s="332"/>
      <c r="BG618" s="332"/>
      <c r="BH618" s="332"/>
      <c r="BI618" s="332"/>
      <c r="BJ618" s="332"/>
      <c r="BK618" s="332"/>
      <c r="BL618" s="332"/>
      <c r="BM618" s="332"/>
      <c r="BN618" s="332"/>
      <c r="BO618" s="332"/>
      <c r="BP618" s="332"/>
      <c r="BQ618" s="332"/>
      <c r="BR618" s="332"/>
      <c r="BS618" s="332"/>
      <c r="BT618" s="332"/>
      <c r="BU618" s="332"/>
      <c r="BV618" s="332"/>
      <c r="BW618" s="332"/>
      <c r="BX618" s="332"/>
      <c r="BY618" s="332"/>
      <c r="BZ618" s="332"/>
      <c r="CA618" s="332"/>
      <c r="CB618" s="332"/>
      <c r="CC618" s="332"/>
      <c r="CD618" s="332"/>
      <c r="CE618" s="332"/>
      <c r="CF618" s="332"/>
      <c r="CG618" s="332"/>
      <c r="CH618" s="332"/>
      <c r="CI618" s="332"/>
      <c r="CJ618" s="332"/>
      <c r="CK618" s="332"/>
      <c r="CL618" s="332"/>
      <c r="CM618" s="332"/>
      <c r="CN618" s="332"/>
      <c r="CO618" s="332"/>
      <c r="CP618" s="332"/>
      <c r="CQ618" s="332"/>
      <c r="CR618" s="332"/>
      <c r="CS618" s="332"/>
      <c r="CT618" s="332"/>
      <c r="CU618" s="332"/>
      <c r="CV618" s="332"/>
      <c r="CW618" s="332"/>
      <c r="CX618" s="332"/>
      <c r="CY618" s="332"/>
      <c r="CZ618" s="332"/>
      <c r="DA618" s="332"/>
      <c r="DB618" s="332"/>
      <c r="DC618" s="332"/>
      <c r="DD618" s="332"/>
      <c r="DE618" s="332"/>
      <c r="DF618" s="332"/>
      <c r="DG618" s="332"/>
      <c r="DH618" s="332"/>
      <c r="DI618" s="332"/>
      <c r="DJ618" s="332"/>
      <c r="DK618" s="332"/>
      <c r="DL618" s="332"/>
      <c r="DM618" s="332"/>
      <c r="DN618" s="332"/>
      <c r="DO618" s="332"/>
      <c r="DP618" s="332"/>
      <c r="DQ618" s="332"/>
      <c r="DR618" s="332"/>
      <c r="DS618" s="332"/>
      <c r="DT618" s="332"/>
      <c r="DU618" s="332"/>
      <c r="DV618" s="332"/>
      <c r="DW618" s="332"/>
      <c r="DX618" s="332"/>
      <c r="DY618" s="332"/>
      <c r="DZ618" s="332"/>
      <c r="EA618" s="332"/>
      <c r="EB618" s="332"/>
      <c r="EC618" s="332"/>
      <c r="ED618" s="332"/>
      <c r="EE618" s="332"/>
      <c r="EF618" s="332"/>
      <c r="EG618" s="332"/>
      <c r="EH618" s="332"/>
      <c r="EI618" s="332"/>
      <c r="EJ618" s="332"/>
      <c r="EK618" s="332"/>
      <c r="EL618" s="332"/>
      <c r="EM618" s="332"/>
      <c r="EN618" s="332"/>
      <c r="EO618" s="332"/>
      <c r="EP618" s="332"/>
      <c r="EQ618" s="332"/>
      <c r="ER618" s="332"/>
      <c r="ES618" s="332"/>
      <c r="ET618" s="332"/>
      <c r="EU618" s="332"/>
      <c r="EV618" s="332"/>
      <c r="EW618" s="332"/>
      <c r="EX618" s="332"/>
      <c r="EY618" s="332"/>
      <c r="EZ618" s="332"/>
      <c r="FA618" s="332"/>
      <c r="FB618" s="332"/>
      <c r="FC618" s="332"/>
      <c r="FD618" s="332"/>
      <c r="FE618" s="332"/>
      <c r="FF618" s="332"/>
      <c r="FG618" s="332"/>
      <c r="FH618" s="332"/>
      <c r="FI618" s="332"/>
      <c r="FJ618" s="332"/>
      <c r="FK618" s="332"/>
      <c r="FL618" s="332"/>
      <c r="FM618" s="332"/>
      <c r="FN618" s="332"/>
      <c r="FO618" s="332"/>
      <c r="FP618" s="332"/>
      <c r="FQ618" s="332"/>
      <c r="FR618" s="332"/>
      <c r="FS618" s="332"/>
      <c r="FT618" s="332"/>
      <c r="FU618" s="332"/>
      <c r="FV618" s="332"/>
      <c r="FW618" s="332"/>
      <c r="FX618" s="332"/>
      <c r="FY618" s="332"/>
      <c r="FZ618" s="332"/>
      <c r="GA618" s="332"/>
      <c r="GB618" s="332"/>
      <c r="GC618" s="332"/>
      <c r="GD618" s="332"/>
      <c r="GE618" s="332"/>
      <c r="GF618" s="332"/>
      <c r="GG618" s="332"/>
      <c r="GH618" s="332"/>
      <c r="GI618" s="332"/>
      <c r="GJ618" s="332"/>
      <c r="GK618" s="332"/>
      <c r="GL618" s="332"/>
      <c r="GM618" s="332"/>
      <c r="GN618" s="332"/>
      <c r="GO618" s="332"/>
      <c r="GP618" s="332"/>
      <c r="GQ618" s="332"/>
      <c r="GR618" s="332"/>
      <c r="GS618" s="332"/>
      <c r="GT618" s="332"/>
      <c r="GU618" s="332"/>
      <c r="GV618" s="332"/>
      <c r="GW618" s="332"/>
      <c r="GX618" s="332"/>
      <c r="GY618" s="332"/>
      <c r="GZ618" s="332"/>
      <c r="HA618" s="332"/>
      <c r="HB618" s="332"/>
      <c r="HC618" s="332"/>
      <c r="HD618" s="332"/>
      <c r="HE618" s="332"/>
      <c r="HF618" s="332"/>
      <c r="HG618" s="332"/>
      <c r="HH618" s="332"/>
      <c r="HI618" s="332"/>
      <c r="HJ618" s="332"/>
      <c r="HK618" s="332"/>
      <c r="HL618" s="332"/>
      <c r="HM618" s="332"/>
      <c r="HN618" s="332"/>
      <c r="HO618" s="332"/>
      <c r="HP618" s="332"/>
      <c r="HQ618" s="332"/>
      <c r="HR618" s="332"/>
      <c r="HS618" s="332"/>
      <c r="HT618" s="332"/>
      <c r="HU618" s="332"/>
      <c r="HV618" s="332"/>
      <c r="HW618" s="332"/>
      <c r="HX618" s="332"/>
      <c r="HY618" s="332"/>
      <c r="HZ618" s="332"/>
      <c r="IA618" s="332"/>
      <c r="IB618" s="332"/>
      <c r="IC618" s="332"/>
      <c r="ID618" s="332"/>
      <c r="IE618" s="332"/>
      <c r="IF618" s="332"/>
      <c r="IG618" s="332"/>
    </row>
    <row r="619" s="301" customFormat="1" ht="24" customHeight="1" spans="1:241">
      <c r="A619" s="332"/>
      <c r="B619" s="332"/>
      <c r="C619" s="332"/>
      <c r="D619" s="332"/>
      <c r="E619" s="332"/>
      <c r="F619" s="332"/>
      <c r="G619" s="332"/>
      <c r="H619" s="332"/>
      <c r="I619" s="332"/>
      <c r="J619" s="332"/>
      <c r="K619" s="332"/>
      <c r="L619" s="332"/>
      <c r="M619" s="332"/>
      <c r="N619" s="332"/>
      <c r="O619" s="332"/>
      <c r="P619" s="332"/>
      <c r="Q619" s="332"/>
      <c r="R619" s="332"/>
      <c r="S619" s="332"/>
      <c r="T619" s="332"/>
      <c r="U619" s="332"/>
      <c r="V619" s="332"/>
      <c r="W619" s="332"/>
      <c r="X619" s="332"/>
      <c r="Y619" s="332"/>
      <c r="Z619" s="332"/>
      <c r="AA619" s="332"/>
      <c r="AB619" s="332"/>
      <c r="AC619" s="332"/>
      <c r="AD619" s="332"/>
      <c r="AE619" s="332"/>
      <c r="AF619" s="332"/>
      <c r="AG619" s="332"/>
      <c r="AH619" s="332"/>
      <c r="AI619" s="332"/>
      <c r="AJ619" s="332"/>
      <c r="AK619" s="332"/>
      <c r="AL619" s="332"/>
      <c r="AM619" s="332"/>
      <c r="AN619" s="332"/>
      <c r="AO619" s="332"/>
      <c r="AP619" s="332"/>
      <c r="AQ619" s="332"/>
      <c r="AR619" s="332"/>
      <c r="AS619" s="332"/>
      <c r="AT619" s="332"/>
      <c r="AU619" s="332"/>
      <c r="AV619" s="332"/>
      <c r="AW619" s="332"/>
      <c r="AX619" s="332"/>
      <c r="AY619" s="332"/>
      <c r="AZ619" s="332"/>
      <c r="BA619" s="332"/>
      <c r="BB619" s="332"/>
      <c r="BC619" s="332"/>
      <c r="BD619" s="332"/>
      <c r="BE619" s="332"/>
      <c r="BF619" s="332"/>
      <c r="BG619" s="332"/>
      <c r="BH619" s="332"/>
      <c r="BI619" s="332"/>
      <c r="BJ619" s="332"/>
      <c r="BK619" s="332"/>
      <c r="BL619" s="332"/>
      <c r="BM619" s="332"/>
      <c r="BN619" s="332"/>
      <c r="BO619" s="332"/>
      <c r="BP619" s="332"/>
      <c r="BQ619" s="332"/>
      <c r="BR619" s="332"/>
      <c r="BS619" s="332"/>
      <c r="BT619" s="332"/>
      <c r="BU619" s="332"/>
      <c r="BV619" s="332"/>
      <c r="BW619" s="332"/>
      <c r="BX619" s="332"/>
      <c r="BY619" s="332"/>
      <c r="BZ619" s="332"/>
      <c r="CA619" s="332"/>
      <c r="CB619" s="332"/>
      <c r="CC619" s="332"/>
      <c r="CD619" s="332"/>
      <c r="CE619" s="332"/>
      <c r="CF619" s="332"/>
      <c r="CG619" s="332"/>
      <c r="CH619" s="332"/>
      <c r="CI619" s="332"/>
      <c r="CJ619" s="332"/>
      <c r="CK619" s="332"/>
      <c r="CL619" s="332"/>
      <c r="CM619" s="332"/>
      <c r="CN619" s="332"/>
      <c r="CO619" s="332"/>
      <c r="CP619" s="332"/>
      <c r="CQ619" s="332"/>
      <c r="CR619" s="332"/>
      <c r="CS619" s="332"/>
      <c r="CT619" s="332"/>
      <c r="CU619" s="332"/>
      <c r="CV619" s="332"/>
      <c r="CW619" s="332"/>
      <c r="CX619" s="332"/>
      <c r="CY619" s="332"/>
      <c r="CZ619" s="332"/>
      <c r="DA619" s="332"/>
      <c r="DB619" s="332"/>
      <c r="DC619" s="332"/>
      <c r="DD619" s="332"/>
      <c r="DE619" s="332"/>
      <c r="DF619" s="332"/>
      <c r="DG619" s="332"/>
      <c r="DH619" s="332"/>
      <c r="DI619" s="332"/>
      <c r="DJ619" s="332"/>
      <c r="DK619" s="332"/>
      <c r="DL619" s="332"/>
      <c r="DM619" s="332"/>
      <c r="DN619" s="332"/>
      <c r="DO619" s="332"/>
      <c r="DP619" s="332"/>
      <c r="DQ619" s="332"/>
      <c r="DR619" s="332"/>
      <c r="DS619" s="332"/>
      <c r="DT619" s="332"/>
      <c r="DU619" s="332"/>
      <c r="DV619" s="332"/>
      <c r="DW619" s="332"/>
      <c r="DX619" s="332"/>
      <c r="DY619" s="332"/>
      <c r="DZ619" s="332"/>
      <c r="EA619" s="332"/>
      <c r="EB619" s="332"/>
      <c r="EC619" s="332"/>
      <c r="ED619" s="332"/>
      <c r="EE619" s="332"/>
      <c r="EF619" s="332"/>
      <c r="EG619" s="332"/>
      <c r="EH619" s="332"/>
      <c r="EI619" s="332"/>
      <c r="EJ619" s="332"/>
      <c r="EK619" s="332"/>
      <c r="EL619" s="332"/>
      <c r="EM619" s="332"/>
      <c r="EN619" s="332"/>
      <c r="EO619" s="332"/>
      <c r="EP619" s="332"/>
      <c r="EQ619" s="332"/>
      <c r="ER619" s="332"/>
      <c r="ES619" s="332"/>
      <c r="ET619" s="332"/>
      <c r="EU619" s="332"/>
      <c r="EV619" s="332"/>
      <c r="EW619" s="332"/>
      <c r="EX619" s="332"/>
      <c r="EY619" s="332"/>
      <c r="EZ619" s="332"/>
      <c r="FA619" s="332"/>
      <c r="FB619" s="332"/>
      <c r="FC619" s="332"/>
      <c r="FD619" s="332"/>
      <c r="FE619" s="332"/>
      <c r="FF619" s="332"/>
      <c r="FG619" s="332"/>
      <c r="FH619" s="332"/>
      <c r="FI619" s="332"/>
      <c r="FJ619" s="332"/>
      <c r="FK619" s="332"/>
      <c r="FL619" s="332"/>
      <c r="FM619" s="332"/>
      <c r="FN619" s="332"/>
      <c r="FO619" s="332"/>
      <c r="FP619" s="332"/>
      <c r="FQ619" s="332"/>
      <c r="FR619" s="332"/>
      <c r="FS619" s="332"/>
      <c r="FT619" s="332"/>
      <c r="FU619" s="332"/>
      <c r="FV619" s="332"/>
      <c r="FW619" s="332"/>
      <c r="FX619" s="332"/>
      <c r="FY619" s="332"/>
      <c r="FZ619" s="332"/>
      <c r="GA619" s="332"/>
      <c r="GB619" s="332"/>
      <c r="GC619" s="332"/>
      <c r="GD619" s="332"/>
      <c r="GE619" s="332"/>
      <c r="GF619" s="332"/>
      <c r="GG619" s="332"/>
      <c r="GH619" s="332"/>
      <c r="GI619" s="332"/>
      <c r="GJ619" s="332"/>
      <c r="GK619" s="332"/>
      <c r="GL619" s="332"/>
      <c r="GM619" s="332"/>
      <c r="GN619" s="332"/>
      <c r="GO619" s="332"/>
      <c r="GP619" s="332"/>
      <c r="GQ619" s="332"/>
      <c r="GR619" s="332"/>
      <c r="GS619" s="332"/>
      <c r="GT619" s="332"/>
      <c r="GU619" s="332"/>
      <c r="GV619" s="332"/>
      <c r="GW619" s="332"/>
      <c r="GX619" s="332"/>
      <c r="GY619" s="332"/>
      <c r="GZ619" s="332"/>
      <c r="HA619" s="332"/>
      <c r="HB619" s="332"/>
      <c r="HC619" s="332"/>
      <c r="HD619" s="332"/>
      <c r="HE619" s="332"/>
      <c r="HF619" s="332"/>
      <c r="HG619" s="332"/>
      <c r="HH619" s="332"/>
      <c r="HI619" s="332"/>
      <c r="HJ619" s="332"/>
      <c r="HK619" s="332"/>
      <c r="HL619" s="332"/>
      <c r="HM619" s="332"/>
      <c r="HN619" s="332"/>
      <c r="HO619" s="332"/>
      <c r="HP619" s="332"/>
      <c r="HQ619" s="332"/>
      <c r="HR619" s="332"/>
      <c r="HS619" s="332"/>
      <c r="HT619" s="332"/>
      <c r="HU619" s="332"/>
      <c r="HV619" s="332"/>
      <c r="HW619" s="332"/>
      <c r="HX619" s="332"/>
      <c r="HY619" s="332"/>
      <c r="HZ619" s="332"/>
      <c r="IA619" s="332"/>
      <c r="IB619" s="332"/>
      <c r="IC619" s="332"/>
      <c r="ID619" s="332"/>
      <c r="IE619" s="332"/>
      <c r="IF619" s="332"/>
      <c r="IG619" s="332"/>
    </row>
    <row r="620" s="301" customFormat="1" ht="24" customHeight="1" spans="1:241">
      <c r="A620" s="332"/>
      <c r="B620" s="332"/>
      <c r="C620" s="332"/>
      <c r="D620" s="332"/>
      <c r="E620" s="332"/>
      <c r="F620" s="332"/>
      <c r="G620" s="332"/>
      <c r="H620" s="332"/>
      <c r="I620" s="332"/>
      <c r="J620" s="332"/>
      <c r="K620" s="332"/>
      <c r="L620" s="332"/>
      <c r="M620" s="332"/>
      <c r="N620" s="332"/>
      <c r="O620" s="332"/>
      <c r="P620" s="332"/>
      <c r="Q620" s="332"/>
      <c r="R620" s="332"/>
      <c r="S620" s="332"/>
      <c r="T620" s="332"/>
      <c r="U620" s="332"/>
      <c r="V620" s="332"/>
      <c r="W620" s="332"/>
      <c r="X620" s="332"/>
      <c r="Y620" s="332"/>
      <c r="Z620" s="332"/>
      <c r="AA620" s="332"/>
      <c r="AB620" s="332"/>
      <c r="AC620" s="332"/>
      <c r="AD620" s="332"/>
      <c r="AE620" s="332"/>
      <c r="AF620" s="332"/>
      <c r="AG620" s="332"/>
      <c r="AH620" s="332"/>
      <c r="AI620" s="332"/>
      <c r="AJ620" s="332"/>
      <c r="AK620" s="332"/>
      <c r="AL620" s="332"/>
      <c r="AM620" s="332"/>
      <c r="AN620" s="332"/>
      <c r="AO620" s="332"/>
      <c r="AP620" s="332"/>
      <c r="AQ620" s="332"/>
      <c r="AR620" s="332"/>
      <c r="AS620" s="332"/>
      <c r="AT620" s="332"/>
      <c r="AU620" s="332"/>
      <c r="AV620" s="332"/>
      <c r="AW620" s="332"/>
      <c r="AX620" s="332"/>
      <c r="AY620" s="332"/>
      <c r="AZ620" s="332"/>
      <c r="BA620" s="332"/>
      <c r="BB620" s="332"/>
      <c r="BC620" s="332"/>
      <c r="BD620" s="332"/>
      <c r="BE620" s="332"/>
      <c r="BF620" s="332"/>
      <c r="BG620" s="332"/>
      <c r="BH620" s="332"/>
      <c r="BI620" s="332"/>
      <c r="BJ620" s="332"/>
      <c r="BK620" s="332"/>
      <c r="BL620" s="332"/>
      <c r="BM620" s="332"/>
      <c r="BN620" s="332"/>
      <c r="BO620" s="332"/>
      <c r="BP620" s="332"/>
      <c r="BQ620" s="332"/>
      <c r="BR620" s="332"/>
      <c r="BS620" s="332"/>
      <c r="BT620" s="332"/>
      <c r="BU620" s="332"/>
      <c r="BV620" s="332"/>
      <c r="BW620" s="332"/>
      <c r="BX620" s="332"/>
      <c r="BY620" s="332"/>
      <c r="BZ620" s="332"/>
      <c r="CA620" s="332"/>
      <c r="CB620" s="332"/>
      <c r="CC620" s="332"/>
      <c r="CD620" s="332"/>
      <c r="CE620" s="332"/>
      <c r="CF620" s="332"/>
      <c r="CG620" s="332"/>
      <c r="CH620" s="332"/>
      <c r="CI620" s="332"/>
      <c r="CJ620" s="332"/>
      <c r="CK620" s="332"/>
      <c r="CL620" s="332"/>
      <c r="CM620" s="332"/>
      <c r="CN620" s="332"/>
      <c r="CO620" s="332"/>
      <c r="CP620" s="332"/>
      <c r="CQ620" s="332"/>
      <c r="CR620" s="332"/>
      <c r="CS620" s="332"/>
      <c r="CT620" s="332"/>
      <c r="CU620" s="332"/>
      <c r="CV620" s="332"/>
      <c r="CW620" s="332"/>
      <c r="CX620" s="332"/>
      <c r="CY620" s="332"/>
      <c r="CZ620" s="332"/>
      <c r="DA620" s="332"/>
      <c r="DB620" s="332"/>
      <c r="DC620" s="332"/>
      <c r="DD620" s="332"/>
      <c r="DE620" s="332"/>
      <c r="DF620" s="332"/>
      <c r="DG620" s="332"/>
      <c r="DH620" s="332"/>
      <c r="DI620" s="332"/>
      <c r="DJ620" s="332"/>
      <c r="DK620" s="332"/>
      <c r="DL620" s="332"/>
      <c r="DM620" s="332"/>
      <c r="DN620" s="332"/>
      <c r="DO620" s="332"/>
      <c r="DP620" s="332"/>
      <c r="DQ620" s="332"/>
      <c r="DR620" s="332"/>
      <c r="DS620" s="332"/>
      <c r="DT620" s="332"/>
      <c r="DU620" s="332"/>
      <c r="DV620" s="332"/>
      <c r="DW620" s="332"/>
      <c r="DX620" s="332"/>
      <c r="DY620" s="332"/>
      <c r="DZ620" s="332"/>
      <c r="EA620" s="332"/>
      <c r="EB620" s="332"/>
      <c r="EC620" s="332"/>
      <c r="ED620" s="332"/>
      <c r="EE620" s="332"/>
      <c r="EF620" s="332"/>
      <c r="EG620" s="332"/>
      <c r="EH620" s="332"/>
      <c r="EI620" s="332"/>
      <c r="EJ620" s="332"/>
      <c r="EK620" s="332"/>
      <c r="EL620" s="332"/>
      <c r="EM620" s="332"/>
      <c r="EN620" s="332"/>
      <c r="EO620" s="332"/>
      <c r="EP620" s="332"/>
      <c r="EQ620" s="332"/>
      <c r="ER620" s="332"/>
      <c r="ES620" s="332"/>
      <c r="ET620" s="332"/>
      <c r="EU620" s="332"/>
      <c r="EV620" s="332"/>
      <c r="EW620" s="332"/>
      <c r="EX620" s="332"/>
      <c r="EY620" s="332"/>
      <c r="EZ620" s="332"/>
      <c r="FA620" s="332"/>
      <c r="FB620" s="332"/>
      <c r="FC620" s="332"/>
      <c r="FD620" s="332"/>
      <c r="FE620" s="332"/>
      <c r="FF620" s="332"/>
      <c r="FG620" s="332"/>
      <c r="FH620" s="332"/>
      <c r="FI620" s="332"/>
      <c r="FJ620" s="332"/>
      <c r="FK620" s="332"/>
      <c r="FL620" s="332"/>
      <c r="FM620" s="332"/>
      <c r="FN620" s="332"/>
      <c r="FO620" s="332"/>
      <c r="FP620" s="332"/>
      <c r="FQ620" s="332"/>
      <c r="FR620" s="332"/>
      <c r="FS620" s="332"/>
      <c r="FT620" s="332"/>
      <c r="FU620" s="332"/>
      <c r="FV620" s="332"/>
      <c r="FW620" s="332"/>
      <c r="FX620" s="332"/>
      <c r="FY620" s="332"/>
      <c r="FZ620" s="332"/>
      <c r="GA620" s="332"/>
      <c r="GB620" s="332"/>
      <c r="GC620" s="332"/>
      <c r="GD620" s="332"/>
      <c r="GE620" s="332"/>
      <c r="GF620" s="332"/>
      <c r="GG620" s="332"/>
      <c r="GH620" s="332"/>
      <c r="GI620" s="332"/>
      <c r="GJ620" s="332"/>
      <c r="GK620" s="332"/>
      <c r="GL620" s="332"/>
      <c r="GM620" s="332"/>
      <c r="GN620" s="332"/>
      <c r="GO620" s="332"/>
      <c r="GP620" s="332"/>
      <c r="GQ620" s="332"/>
      <c r="GR620" s="332"/>
      <c r="GS620" s="332"/>
      <c r="GT620" s="332"/>
      <c r="GU620" s="332"/>
      <c r="GV620" s="332"/>
      <c r="GW620" s="332"/>
      <c r="GX620" s="332"/>
      <c r="GY620" s="332"/>
      <c r="GZ620" s="332"/>
      <c r="HA620" s="332"/>
      <c r="HB620" s="332"/>
      <c r="HC620" s="332"/>
      <c r="HD620" s="332"/>
      <c r="HE620" s="332"/>
      <c r="HF620" s="332"/>
      <c r="HG620" s="332"/>
      <c r="HH620" s="332"/>
      <c r="HI620" s="332"/>
      <c r="HJ620" s="332"/>
      <c r="HK620" s="332"/>
      <c r="HL620" s="332"/>
      <c r="HM620" s="332"/>
      <c r="HN620" s="332"/>
      <c r="HO620" s="332"/>
      <c r="HP620" s="332"/>
      <c r="HQ620" s="332"/>
      <c r="HR620" s="332"/>
      <c r="HS620" s="332"/>
      <c r="HT620" s="332"/>
      <c r="HU620" s="332"/>
      <c r="HV620" s="332"/>
      <c r="HW620" s="332"/>
      <c r="HX620" s="332"/>
      <c r="HY620" s="332"/>
      <c r="HZ620" s="332"/>
      <c r="IA620" s="332"/>
      <c r="IB620" s="332"/>
      <c r="IC620" s="332"/>
      <c r="ID620" s="332"/>
      <c r="IE620" s="332"/>
      <c r="IF620" s="332"/>
      <c r="IG620" s="332"/>
    </row>
    <row r="621" s="301" customFormat="1" ht="24" customHeight="1" spans="1:241">
      <c r="A621" s="332"/>
      <c r="B621" s="332"/>
      <c r="C621" s="332"/>
      <c r="D621" s="332"/>
      <c r="E621" s="332"/>
      <c r="F621" s="332"/>
      <c r="G621" s="332"/>
      <c r="H621" s="332"/>
      <c r="I621" s="332"/>
      <c r="J621" s="332"/>
      <c r="K621" s="332"/>
      <c r="L621" s="332"/>
      <c r="M621" s="332"/>
      <c r="N621" s="332"/>
      <c r="O621" s="332"/>
      <c r="P621" s="332"/>
      <c r="Q621" s="332"/>
      <c r="R621" s="332"/>
      <c r="S621" s="332"/>
      <c r="T621" s="332"/>
      <c r="U621" s="332"/>
      <c r="V621" s="332"/>
      <c r="W621" s="332"/>
      <c r="X621" s="332"/>
      <c r="Y621" s="332"/>
      <c r="Z621" s="332"/>
      <c r="AA621" s="332"/>
      <c r="AB621" s="332"/>
      <c r="AC621" s="332"/>
      <c r="AD621" s="332"/>
      <c r="AE621" s="332"/>
      <c r="AF621" s="332"/>
      <c r="AG621" s="332"/>
      <c r="AH621" s="332"/>
      <c r="AI621" s="332"/>
      <c r="AJ621" s="332"/>
      <c r="AK621" s="332"/>
      <c r="AL621" s="332"/>
      <c r="AM621" s="332"/>
      <c r="AN621" s="332"/>
      <c r="AO621" s="332"/>
      <c r="AP621" s="332"/>
      <c r="AQ621" s="332"/>
      <c r="AR621" s="332"/>
      <c r="AS621" s="332"/>
      <c r="AT621" s="332"/>
      <c r="AU621" s="332"/>
      <c r="AV621" s="332"/>
      <c r="AW621" s="332"/>
      <c r="AX621" s="332"/>
      <c r="AY621" s="332"/>
      <c r="AZ621" s="332"/>
      <c r="BA621" s="332"/>
      <c r="BB621" s="332"/>
      <c r="BC621" s="332"/>
      <c r="BD621" s="332"/>
      <c r="BE621" s="332"/>
      <c r="BF621" s="332"/>
      <c r="BG621" s="332"/>
      <c r="BH621" s="332"/>
      <c r="BI621" s="332"/>
      <c r="BJ621" s="332"/>
      <c r="BK621" s="332"/>
      <c r="BL621" s="332"/>
      <c r="BM621" s="332"/>
      <c r="BN621" s="332"/>
      <c r="BO621" s="332"/>
      <c r="BP621" s="332"/>
      <c r="BQ621" s="332"/>
      <c r="BR621" s="332"/>
      <c r="BS621" s="332"/>
      <c r="BT621" s="332"/>
      <c r="BU621" s="332"/>
      <c r="BV621" s="332"/>
      <c r="BW621" s="332"/>
      <c r="BX621" s="332"/>
      <c r="BY621" s="332"/>
      <c r="BZ621" s="332"/>
      <c r="CA621" s="332"/>
      <c r="CB621" s="332"/>
      <c r="CC621" s="332"/>
      <c r="CD621" s="332"/>
      <c r="CE621" s="332"/>
      <c r="CF621" s="332"/>
      <c r="CG621" s="332"/>
      <c r="CH621" s="332"/>
      <c r="CI621" s="332"/>
      <c r="CJ621" s="332"/>
      <c r="CK621" s="332"/>
      <c r="CL621" s="332"/>
      <c r="CM621" s="332"/>
      <c r="CN621" s="332"/>
      <c r="CO621" s="332"/>
      <c r="CP621" s="332"/>
      <c r="CQ621" s="332"/>
      <c r="CR621" s="332"/>
      <c r="CS621" s="332"/>
      <c r="CT621" s="332"/>
      <c r="CU621" s="332"/>
      <c r="CV621" s="332"/>
      <c r="CW621" s="332"/>
      <c r="CX621" s="332"/>
      <c r="CY621" s="332"/>
      <c r="CZ621" s="332"/>
      <c r="DA621" s="332"/>
      <c r="DB621" s="332"/>
      <c r="DC621" s="332"/>
      <c r="DD621" s="332"/>
      <c r="DE621" s="332"/>
      <c r="DF621" s="332"/>
      <c r="DG621" s="332"/>
      <c r="DH621" s="332"/>
      <c r="DI621" s="332"/>
      <c r="DJ621" s="332"/>
      <c r="DK621" s="332"/>
      <c r="DL621" s="332"/>
      <c r="DM621" s="332"/>
      <c r="DN621" s="332"/>
      <c r="DO621" s="332"/>
      <c r="DP621" s="332"/>
      <c r="DQ621" s="332"/>
      <c r="DR621" s="332"/>
      <c r="DS621" s="332"/>
      <c r="DT621" s="332"/>
      <c r="DU621" s="332"/>
      <c r="DV621" s="332"/>
      <c r="DW621" s="332"/>
      <c r="DX621" s="332"/>
      <c r="DY621" s="332"/>
      <c r="DZ621" s="332"/>
      <c r="EA621" s="332"/>
      <c r="EB621" s="332"/>
      <c r="EC621" s="332"/>
      <c r="ED621" s="332"/>
      <c r="EE621" s="332"/>
      <c r="EF621" s="332"/>
      <c r="EG621" s="332"/>
      <c r="EH621" s="332"/>
      <c r="EI621" s="332"/>
      <c r="EJ621" s="332"/>
      <c r="EK621" s="332"/>
      <c r="EL621" s="332"/>
      <c r="EM621" s="332"/>
      <c r="EN621" s="332"/>
      <c r="EO621" s="332"/>
      <c r="EP621" s="332"/>
      <c r="EQ621" s="332"/>
      <c r="ER621" s="332"/>
      <c r="ES621" s="332"/>
      <c r="ET621" s="332"/>
      <c r="EU621" s="332"/>
      <c r="EV621" s="332"/>
      <c r="EW621" s="332"/>
      <c r="EX621" s="332"/>
      <c r="EY621" s="332"/>
      <c r="EZ621" s="332"/>
      <c r="FA621" s="332"/>
      <c r="FB621" s="332"/>
      <c r="FC621" s="332"/>
      <c r="FD621" s="332"/>
      <c r="FE621" s="332"/>
      <c r="FF621" s="332"/>
      <c r="FG621" s="332"/>
      <c r="FH621" s="332"/>
      <c r="FI621" s="332"/>
      <c r="FJ621" s="332"/>
      <c r="FK621" s="332"/>
      <c r="FL621" s="332"/>
      <c r="FM621" s="332"/>
      <c r="FN621" s="332"/>
      <c r="FO621" s="332"/>
      <c r="FP621" s="332"/>
      <c r="FQ621" s="332"/>
      <c r="FR621" s="332"/>
      <c r="FS621" s="332"/>
      <c r="FT621" s="332"/>
      <c r="FU621" s="332"/>
      <c r="FV621" s="332"/>
      <c r="FW621" s="332"/>
      <c r="FX621" s="332"/>
      <c r="FY621" s="332"/>
      <c r="FZ621" s="332"/>
      <c r="GA621" s="332"/>
      <c r="GB621" s="332"/>
      <c r="GC621" s="332"/>
      <c r="GD621" s="332"/>
      <c r="GE621" s="332"/>
      <c r="GF621" s="332"/>
      <c r="GG621" s="332"/>
      <c r="GH621" s="332"/>
      <c r="GI621" s="332"/>
      <c r="GJ621" s="332"/>
      <c r="GK621" s="332"/>
      <c r="GL621" s="332"/>
      <c r="GM621" s="332"/>
      <c r="GN621" s="332"/>
      <c r="GO621" s="332"/>
      <c r="GP621" s="332"/>
      <c r="GQ621" s="332"/>
      <c r="GR621" s="332"/>
      <c r="GS621" s="332"/>
      <c r="GT621" s="332"/>
      <c r="GU621" s="332"/>
      <c r="GV621" s="332"/>
      <c r="GW621" s="332"/>
      <c r="GX621" s="332"/>
      <c r="GY621" s="332"/>
      <c r="GZ621" s="332"/>
      <c r="HA621" s="332"/>
      <c r="HB621" s="332"/>
      <c r="HC621" s="332"/>
      <c r="HD621" s="332"/>
      <c r="HE621" s="332"/>
      <c r="HF621" s="332"/>
      <c r="HG621" s="332"/>
      <c r="HH621" s="332"/>
      <c r="HI621" s="332"/>
      <c r="HJ621" s="332"/>
      <c r="HK621" s="332"/>
      <c r="HL621" s="332"/>
      <c r="HM621" s="332"/>
      <c r="HN621" s="332"/>
      <c r="HO621" s="332"/>
      <c r="HP621" s="332"/>
      <c r="HQ621" s="332"/>
      <c r="HR621" s="332"/>
      <c r="HS621" s="332"/>
      <c r="HT621" s="332"/>
      <c r="HU621" s="332"/>
      <c r="HV621" s="332"/>
      <c r="HW621" s="332"/>
      <c r="HX621" s="332"/>
      <c r="HY621" s="332"/>
      <c r="HZ621" s="332"/>
      <c r="IA621" s="332"/>
      <c r="IB621" s="332"/>
      <c r="IC621" s="332"/>
      <c r="ID621" s="332"/>
      <c r="IE621" s="332"/>
      <c r="IF621" s="332"/>
      <c r="IG621" s="332"/>
    </row>
    <row r="622" s="301" customFormat="1" ht="24" customHeight="1" spans="1:241">
      <c r="A622" s="332"/>
      <c r="B622" s="332"/>
      <c r="C622" s="332"/>
      <c r="D622" s="332"/>
      <c r="E622" s="332"/>
      <c r="F622" s="332"/>
      <c r="G622" s="332"/>
      <c r="H622" s="332"/>
      <c r="I622" s="332"/>
      <c r="J622" s="332"/>
      <c r="K622" s="332"/>
      <c r="L622" s="332"/>
      <c r="M622" s="332"/>
      <c r="N622" s="332"/>
      <c r="O622" s="332"/>
      <c r="P622" s="332"/>
      <c r="Q622" s="332"/>
      <c r="R622" s="332"/>
      <c r="S622" s="332"/>
      <c r="T622" s="332"/>
      <c r="U622" s="332"/>
      <c r="V622" s="332"/>
      <c r="W622" s="332"/>
      <c r="X622" s="332"/>
      <c r="Y622" s="332"/>
      <c r="Z622" s="332"/>
      <c r="AA622" s="332"/>
      <c r="AB622" s="332"/>
      <c r="AC622" s="332"/>
      <c r="AD622" s="332"/>
      <c r="AE622" s="332"/>
      <c r="AF622" s="332"/>
      <c r="AG622" s="332"/>
      <c r="AH622" s="332"/>
      <c r="AI622" s="332"/>
      <c r="AJ622" s="332"/>
      <c r="AK622" s="332"/>
      <c r="AL622" s="332"/>
      <c r="AM622" s="332"/>
      <c r="AN622" s="332"/>
      <c r="AO622" s="332"/>
      <c r="AP622" s="332"/>
      <c r="AQ622" s="332"/>
      <c r="AR622" s="332"/>
      <c r="AS622" s="332"/>
      <c r="AT622" s="332"/>
      <c r="AU622" s="332"/>
      <c r="AV622" s="332"/>
      <c r="AW622" s="332"/>
      <c r="AX622" s="332"/>
      <c r="AY622" s="332"/>
      <c r="AZ622" s="332"/>
      <c r="BA622" s="332"/>
      <c r="BB622" s="332"/>
      <c r="BC622" s="332"/>
      <c r="BD622" s="332"/>
      <c r="BE622" s="332"/>
      <c r="BF622" s="332"/>
      <c r="BG622" s="332"/>
      <c r="BH622" s="332"/>
      <c r="BI622" s="332"/>
      <c r="BJ622" s="332"/>
      <c r="BK622" s="332"/>
      <c r="BL622" s="332"/>
      <c r="BM622" s="332"/>
      <c r="BN622" s="332"/>
      <c r="BO622" s="332"/>
      <c r="BP622" s="332"/>
      <c r="BQ622" s="332"/>
      <c r="BR622" s="332"/>
      <c r="BS622" s="332"/>
      <c r="BT622" s="332"/>
      <c r="BU622" s="332"/>
      <c r="BV622" s="332"/>
      <c r="BW622" s="332"/>
      <c r="BX622" s="332"/>
      <c r="BY622" s="332"/>
      <c r="BZ622" s="332"/>
      <c r="CA622" s="332"/>
      <c r="CB622" s="332"/>
      <c r="CC622" s="332"/>
      <c r="CD622" s="332"/>
      <c r="CE622" s="332"/>
      <c r="CF622" s="332"/>
      <c r="CG622" s="332"/>
      <c r="CH622" s="332"/>
      <c r="CI622" s="332"/>
      <c r="CJ622" s="332"/>
      <c r="CK622" s="332"/>
      <c r="CL622" s="332"/>
      <c r="CM622" s="332"/>
      <c r="CN622" s="332"/>
      <c r="CO622" s="332"/>
      <c r="CP622" s="332"/>
      <c r="CQ622" s="332"/>
      <c r="CR622" s="332"/>
      <c r="CS622" s="332"/>
      <c r="CT622" s="332"/>
      <c r="CU622" s="332"/>
      <c r="CV622" s="332"/>
      <c r="CW622" s="332"/>
      <c r="CX622" s="332"/>
      <c r="CY622" s="332"/>
      <c r="CZ622" s="332"/>
      <c r="DA622" s="332"/>
      <c r="DB622" s="332"/>
      <c r="DC622" s="332"/>
      <c r="DD622" s="332"/>
      <c r="DE622" s="332"/>
      <c r="DF622" s="332"/>
      <c r="DG622" s="332"/>
      <c r="DH622" s="332"/>
      <c r="DI622" s="332"/>
      <c r="DJ622" s="332"/>
      <c r="DK622" s="332"/>
      <c r="DL622" s="332"/>
      <c r="DM622" s="332"/>
      <c r="DN622" s="332"/>
      <c r="DO622" s="332"/>
      <c r="DP622" s="332"/>
      <c r="DQ622" s="332"/>
      <c r="DR622" s="332"/>
      <c r="DS622" s="332"/>
      <c r="DT622" s="332"/>
      <c r="DU622" s="332"/>
      <c r="DV622" s="332"/>
      <c r="DW622" s="332"/>
      <c r="DX622" s="332"/>
      <c r="DY622" s="332"/>
      <c r="DZ622" s="332"/>
      <c r="EA622" s="332"/>
      <c r="EB622" s="332"/>
      <c r="EC622" s="332"/>
      <c r="ED622" s="332"/>
      <c r="EE622" s="332"/>
      <c r="EF622" s="332"/>
      <c r="EG622" s="332"/>
      <c r="EH622" s="332"/>
      <c r="EI622" s="332"/>
      <c r="EJ622" s="332"/>
      <c r="EK622" s="332"/>
      <c r="EL622" s="332"/>
      <c r="EM622" s="332"/>
      <c r="EN622" s="332"/>
      <c r="EO622" s="332"/>
      <c r="EP622" s="332"/>
      <c r="EQ622" s="332"/>
      <c r="ER622" s="332"/>
      <c r="ES622" s="332"/>
      <c r="ET622" s="332"/>
      <c r="EU622" s="332"/>
      <c r="EV622" s="332"/>
      <c r="EW622" s="332"/>
      <c r="EX622" s="332"/>
      <c r="EY622" s="332"/>
      <c r="EZ622" s="332"/>
      <c r="FA622" s="332"/>
      <c r="FB622" s="332"/>
      <c r="FC622" s="332"/>
      <c r="FD622" s="332"/>
      <c r="FE622" s="332"/>
      <c r="FF622" s="332"/>
      <c r="FG622" s="332"/>
      <c r="FH622" s="332"/>
      <c r="FI622" s="332"/>
      <c r="FJ622" s="332"/>
      <c r="FK622" s="332"/>
      <c r="FL622" s="332"/>
      <c r="FM622" s="332"/>
      <c r="FN622" s="332"/>
      <c r="FO622" s="332"/>
      <c r="FP622" s="332"/>
      <c r="FQ622" s="332"/>
      <c r="FR622" s="332"/>
      <c r="FS622" s="332"/>
      <c r="FT622" s="332"/>
      <c r="FU622" s="332"/>
      <c r="FV622" s="332"/>
      <c r="FW622" s="332"/>
      <c r="FX622" s="332"/>
      <c r="FY622" s="332"/>
      <c r="FZ622" s="332"/>
      <c r="GA622" s="332"/>
      <c r="GB622" s="332"/>
      <c r="GC622" s="332"/>
      <c r="GD622" s="332"/>
      <c r="GE622" s="332"/>
      <c r="GF622" s="332"/>
      <c r="GG622" s="332"/>
      <c r="GH622" s="332"/>
      <c r="GI622" s="332"/>
      <c r="GJ622" s="332"/>
      <c r="GK622" s="332"/>
      <c r="GL622" s="332"/>
      <c r="GM622" s="332"/>
      <c r="GN622" s="332"/>
      <c r="GO622" s="332"/>
      <c r="GP622" s="332"/>
      <c r="GQ622" s="332"/>
      <c r="GR622" s="332"/>
      <c r="GS622" s="332"/>
      <c r="GT622" s="332"/>
      <c r="GU622" s="332"/>
      <c r="GV622" s="332"/>
      <c r="GW622" s="332"/>
      <c r="GX622" s="332"/>
      <c r="GY622" s="332"/>
      <c r="GZ622" s="332"/>
      <c r="HA622" s="332"/>
      <c r="HB622" s="332"/>
      <c r="HC622" s="332"/>
      <c r="HD622" s="332"/>
      <c r="HE622" s="332"/>
      <c r="HF622" s="332"/>
      <c r="HG622" s="332"/>
      <c r="HH622" s="332"/>
      <c r="HI622" s="332"/>
      <c r="HJ622" s="332"/>
      <c r="HK622" s="332"/>
      <c r="HL622" s="332"/>
      <c r="HM622" s="332"/>
      <c r="HN622" s="332"/>
      <c r="HO622" s="332"/>
      <c r="HP622" s="332"/>
      <c r="HQ622" s="332"/>
      <c r="HR622" s="332"/>
      <c r="HS622" s="332"/>
      <c r="HT622" s="332"/>
      <c r="HU622" s="332"/>
      <c r="HV622" s="332"/>
      <c r="HW622" s="332"/>
      <c r="HX622" s="332"/>
      <c r="HY622" s="332"/>
      <c r="HZ622" s="332"/>
      <c r="IA622" s="332"/>
      <c r="IB622" s="332"/>
      <c r="IC622" s="332"/>
      <c r="ID622" s="332"/>
      <c r="IE622" s="332"/>
      <c r="IF622" s="332"/>
      <c r="IG622" s="332"/>
    </row>
    <row r="623" s="301" customFormat="1" ht="24" customHeight="1" spans="1:241">
      <c r="A623" s="332"/>
      <c r="B623" s="332"/>
      <c r="C623" s="332"/>
      <c r="D623" s="332"/>
      <c r="E623" s="332"/>
      <c r="F623" s="332"/>
      <c r="G623" s="332"/>
      <c r="H623" s="332"/>
      <c r="I623" s="332"/>
      <c r="J623" s="332"/>
      <c r="K623" s="332"/>
      <c r="L623" s="332"/>
      <c r="M623" s="332"/>
      <c r="N623" s="332"/>
      <c r="O623" s="332"/>
      <c r="P623" s="332"/>
      <c r="Q623" s="332"/>
      <c r="R623" s="332"/>
      <c r="S623" s="332"/>
      <c r="T623" s="332"/>
      <c r="U623" s="332"/>
      <c r="V623" s="332"/>
      <c r="W623" s="332"/>
      <c r="X623" s="332"/>
      <c r="Y623" s="332"/>
      <c r="Z623" s="332"/>
      <c r="AA623" s="332"/>
      <c r="AB623" s="332"/>
      <c r="AC623" s="332"/>
      <c r="AD623" s="332"/>
      <c r="AE623" s="332"/>
      <c r="AF623" s="332"/>
      <c r="AG623" s="332"/>
      <c r="AH623" s="332"/>
      <c r="AI623" s="332"/>
      <c r="AJ623" s="332"/>
      <c r="AK623" s="332"/>
      <c r="AL623" s="332"/>
      <c r="AM623" s="332"/>
      <c r="AN623" s="332"/>
      <c r="AO623" s="332"/>
      <c r="AP623" s="332"/>
      <c r="AQ623" s="332"/>
      <c r="AR623" s="332"/>
      <c r="AS623" s="332"/>
      <c r="AT623" s="332"/>
      <c r="AU623" s="332"/>
      <c r="AV623" s="332"/>
      <c r="AW623" s="332"/>
      <c r="AX623" s="332"/>
      <c r="AY623" s="332"/>
      <c r="AZ623" s="332"/>
      <c r="BA623" s="332"/>
      <c r="BB623" s="332"/>
      <c r="BC623" s="332"/>
      <c r="BD623" s="332"/>
      <c r="BE623" s="332"/>
      <c r="BF623" s="332"/>
      <c r="BG623" s="332"/>
      <c r="BH623" s="332"/>
      <c r="BI623" s="332"/>
      <c r="BJ623" s="332"/>
      <c r="BK623" s="332"/>
      <c r="BL623" s="332"/>
      <c r="BM623" s="332"/>
      <c r="BN623" s="332"/>
      <c r="BO623" s="332"/>
      <c r="BP623" s="332"/>
      <c r="BQ623" s="332"/>
      <c r="BR623" s="332"/>
      <c r="BS623" s="332"/>
      <c r="BT623" s="332"/>
      <c r="BU623" s="332"/>
      <c r="BV623" s="332"/>
      <c r="BW623" s="332"/>
      <c r="BX623" s="332"/>
      <c r="BY623" s="332"/>
      <c r="BZ623" s="332"/>
      <c r="CA623" s="332"/>
      <c r="CB623" s="332"/>
      <c r="CC623" s="332"/>
      <c r="CD623" s="332"/>
      <c r="CE623" s="332"/>
      <c r="CF623" s="332"/>
      <c r="CG623" s="332"/>
      <c r="CH623" s="332"/>
      <c r="CI623" s="332"/>
      <c r="CJ623" s="332"/>
      <c r="CK623" s="332"/>
      <c r="CL623" s="332"/>
      <c r="CM623" s="332"/>
      <c r="CN623" s="332"/>
      <c r="CO623" s="332"/>
      <c r="CP623" s="332"/>
      <c r="CQ623" s="332"/>
      <c r="CR623" s="332"/>
      <c r="CS623" s="332"/>
      <c r="CT623" s="332"/>
      <c r="CU623" s="332"/>
      <c r="CV623" s="332"/>
      <c r="CW623" s="332"/>
      <c r="CX623" s="332"/>
      <c r="CY623" s="332"/>
      <c r="CZ623" s="332"/>
      <c r="DA623" s="332"/>
      <c r="DB623" s="332"/>
      <c r="DC623" s="332"/>
      <c r="DD623" s="332"/>
      <c r="DE623" s="332"/>
      <c r="DF623" s="332"/>
      <c r="DG623" s="332"/>
      <c r="DH623" s="332"/>
      <c r="DI623" s="332"/>
      <c r="DJ623" s="332"/>
      <c r="DK623" s="332"/>
      <c r="DL623" s="332"/>
      <c r="DM623" s="332"/>
      <c r="DN623" s="332"/>
      <c r="DO623" s="332"/>
      <c r="DP623" s="332"/>
      <c r="DQ623" s="332"/>
      <c r="DR623" s="332"/>
      <c r="DS623" s="332"/>
      <c r="DT623" s="332"/>
      <c r="DU623" s="332"/>
      <c r="DV623" s="332"/>
      <c r="DW623" s="332"/>
      <c r="DX623" s="332"/>
      <c r="DY623" s="332"/>
      <c r="DZ623" s="332"/>
      <c r="EA623" s="332"/>
      <c r="EB623" s="332"/>
      <c r="EC623" s="332"/>
      <c r="ED623" s="332"/>
      <c r="EE623" s="332"/>
      <c r="EF623" s="332"/>
      <c r="EG623" s="332"/>
      <c r="EH623" s="332"/>
      <c r="EI623" s="332"/>
      <c r="EJ623" s="332"/>
      <c r="EK623" s="332"/>
      <c r="EL623" s="332"/>
      <c r="EM623" s="332"/>
      <c r="EN623" s="332"/>
      <c r="EO623" s="332"/>
      <c r="EP623" s="332"/>
      <c r="EQ623" s="332"/>
      <c r="ER623" s="332"/>
      <c r="ES623" s="332"/>
      <c r="ET623" s="332"/>
      <c r="EU623" s="332"/>
      <c r="EV623" s="332"/>
      <c r="EW623" s="332"/>
      <c r="EX623" s="332"/>
      <c r="EY623" s="332"/>
      <c r="EZ623" s="332"/>
      <c r="FA623" s="332"/>
      <c r="FB623" s="332"/>
      <c r="FC623" s="332"/>
      <c r="FD623" s="332"/>
      <c r="FE623" s="332"/>
      <c r="FF623" s="332"/>
      <c r="FG623" s="332"/>
      <c r="FH623" s="332"/>
      <c r="FI623" s="332"/>
      <c r="FJ623" s="332"/>
      <c r="FK623" s="332"/>
      <c r="FL623" s="332"/>
      <c r="FM623" s="332"/>
      <c r="FN623" s="332"/>
      <c r="FO623" s="332"/>
      <c r="FP623" s="332"/>
      <c r="FQ623" s="332"/>
      <c r="FR623" s="332"/>
      <c r="FS623" s="332"/>
      <c r="FT623" s="332"/>
      <c r="FU623" s="332"/>
      <c r="FV623" s="332"/>
      <c r="FW623" s="332"/>
      <c r="FX623" s="332"/>
      <c r="FY623" s="332"/>
      <c r="FZ623" s="332"/>
      <c r="GA623" s="332"/>
      <c r="GB623" s="332"/>
      <c r="GC623" s="332"/>
      <c r="GD623" s="332"/>
      <c r="GE623" s="332"/>
      <c r="GF623" s="332"/>
      <c r="GG623" s="332"/>
      <c r="GH623" s="332"/>
      <c r="GI623" s="332"/>
      <c r="GJ623" s="332"/>
      <c r="GK623" s="332"/>
      <c r="GL623" s="332"/>
      <c r="GM623" s="332"/>
      <c r="GN623" s="332"/>
      <c r="GO623" s="332"/>
      <c r="GP623" s="332"/>
      <c r="GQ623" s="332"/>
      <c r="GR623" s="332"/>
      <c r="GS623" s="332"/>
      <c r="GT623" s="332"/>
      <c r="GU623" s="332"/>
      <c r="GV623" s="332"/>
      <c r="GW623" s="332"/>
      <c r="GX623" s="332"/>
      <c r="GY623" s="332"/>
      <c r="GZ623" s="332"/>
      <c r="HA623" s="332"/>
      <c r="HB623" s="332"/>
      <c r="HC623" s="332"/>
      <c r="HD623" s="332"/>
      <c r="HE623" s="332"/>
      <c r="HF623" s="332"/>
      <c r="HG623" s="332"/>
      <c r="HH623" s="332"/>
      <c r="HI623" s="332"/>
      <c r="HJ623" s="332"/>
      <c r="HK623" s="332"/>
      <c r="HL623" s="332"/>
      <c r="HM623" s="332"/>
      <c r="HN623" s="332"/>
      <c r="HO623" s="332"/>
      <c r="HP623" s="332"/>
      <c r="HQ623" s="332"/>
      <c r="HR623" s="332"/>
      <c r="HS623" s="332"/>
      <c r="HT623" s="332"/>
      <c r="HU623" s="332"/>
      <c r="HV623" s="332"/>
      <c r="HW623" s="332"/>
      <c r="HX623" s="332"/>
      <c r="HY623" s="332"/>
      <c r="HZ623" s="332"/>
      <c r="IA623" s="332"/>
      <c r="IB623" s="332"/>
      <c r="IC623" s="332"/>
      <c r="ID623" s="332"/>
      <c r="IE623" s="332"/>
      <c r="IF623" s="332"/>
      <c r="IG623" s="332"/>
    </row>
    <row r="624" s="301" customFormat="1" ht="24" customHeight="1" spans="1:241">
      <c r="A624" s="332"/>
      <c r="B624" s="332"/>
      <c r="C624" s="332"/>
      <c r="D624" s="332"/>
      <c r="E624" s="332"/>
      <c r="F624" s="332"/>
      <c r="G624" s="332"/>
      <c r="H624" s="332"/>
      <c r="I624" s="332"/>
      <c r="J624" s="332"/>
      <c r="K624" s="332"/>
      <c r="L624" s="332"/>
      <c r="M624" s="332"/>
      <c r="N624" s="332"/>
      <c r="O624" s="332"/>
      <c r="P624" s="332"/>
      <c r="Q624" s="332"/>
      <c r="R624" s="332"/>
      <c r="S624" s="332"/>
      <c r="T624" s="332"/>
      <c r="U624" s="332"/>
      <c r="V624" s="332"/>
      <c r="W624" s="332"/>
      <c r="X624" s="332"/>
      <c r="Y624" s="332"/>
      <c r="Z624" s="332"/>
      <c r="AA624" s="332"/>
      <c r="AB624" s="332"/>
      <c r="AC624" s="332"/>
      <c r="AD624" s="332"/>
      <c r="AE624" s="332"/>
      <c r="AF624" s="332"/>
      <c r="AG624" s="332"/>
      <c r="AH624" s="332"/>
      <c r="AI624" s="332"/>
      <c r="AJ624" s="332"/>
      <c r="AK624" s="332"/>
      <c r="AL624" s="332"/>
      <c r="AM624" s="332"/>
      <c r="AN624" s="332"/>
      <c r="AO624" s="332"/>
      <c r="AP624" s="332"/>
      <c r="AQ624" s="332"/>
      <c r="AR624" s="332"/>
      <c r="AS624" s="332"/>
      <c r="AT624" s="332"/>
      <c r="AU624" s="332"/>
      <c r="AV624" s="332"/>
      <c r="AW624" s="332"/>
      <c r="AX624" s="332"/>
      <c r="AY624" s="332"/>
      <c r="AZ624" s="332"/>
      <c r="BA624" s="332"/>
      <c r="BB624" s="332"/>
      <c r="BC624" s="332"/>
      <c r="BD624" s="332"/>
      <c r="BE624" s="332"/>
      <c r="BF624" s="332"/>
      <c r="BG624" s="332"/>
      <c r="BH624" s="332"/>
      <c r="BI624" s="332"/>
      <c r="BJ624" s="332"/>
      <c r="BK624" s="332"/>
      <c r="BL624" s="332"/>
      <c r="BM624" s="332"/>
      <c r="BN624" s="332"/>
      <c r="BO624" s="332"/>
      <c r="BP624" s="332"/>
      <c r="BQ624" s="332"/>
      <c r="BR624" s="332"/>
      <c r="BS624" s="332"/>
      <c r="BT624" s="332"/>
      <c r="BU624" s="332"/>
      <c r="BV624" s="332"/>
      <c r="BW624" s="332"/>
      <c r="BX624" s="332"/>
      <c r="BY624" s="332"/>
      <c r="BZ624" s="332"/>
      <c r="CA624" s="332"/>
      <c r="CB624" s="332"/>
      <c r="CC624" s="332"/>
      <c r="CD624" s="332"/>
      <c r="CE624" s="332"/>
      <c r="CF624" s="332"/>
      <c r="CG624" s="332"/>
      <c r="CH624" s="332"/>
      <c r="CI624" s="332"/>
      <c r="CJ624" s="332"/>
      <c r="CK624" s="332"/>
      <c r="CL624" s="332"/>
      <c r="CM624" s="332"/>
      <c r="CN624" s="332"/>
      <c r="CO624" s="332"/>
      <c r="CP624" s="332"/>
      <c r="CQ624" s="332"/>
      <c r="CR624" s="332"/>
      <c r="CS624" s="332"/>
      <c r="CT624" s="332"/>
      <c r="CU624" s="332"/>
      <c r="CV624" s="332"/>
      <c r="CW624" s="332"/>
      <c r="CX624" s="332"/>
      <c r="CY624" s="332"/>
      <c r="CZ624" s="332"/>
      <c r="DA624" s="332"/>
      <c r="DB624" s="332"/>
      <c r="DC624" s="332"/>
      <c r="DD624" s="332"/>
      <c r="DE624" s="332"/>
      <c r="DF624" s="332"/>
      <c r="DG624" s="332"/>
      <c r="DH624" s="332"/>
      <c r="DI624" s="332"/>
      <c r="DJ624" s="332"/>
      <c r="DK624" s="332"/>
      <c r="DL624" s="332"/>
      <c r="DM624" s="332"/>
      <c r="DN624" s="332"/>
      <c r="DO624" s="332"/>
      <c r="DP624" s="332"/>
      <c r="DQ624" s="332"/>
      <c r="DR624" s="332"/>
      <c r="DS624" s="332"/>
      <c r="DT624" s="332"/>
      <c r="DU624" s="332"/>
      <c r="DV624" s="332"/>
      <c r="DW624" s="332"/>
      <c r="DX624" s="332"/>
      <c r="DY624" s="332"/>
      <c r="DZ624" s="332"/>
      <c r="EA624" s="332"/>
      <c r="EB624" s="332"/>
      <c r="EC624" s="332"/>
      <c r="ED624" s="332"/>
      <c r="EE624" s="332"/>
      <c r="EF624" s="332"/>
      <c r="EG624" s="332"/>
      <c r="EH624" s="332"/>
      <c r="EI624" s="332"/>
      <c r="EJ624" s="332"/>
      <c r="EK624" s="332"/>
      <c r="EL624" s="332"/>
      <c r="EM624" s="332"/>
      <c r="EN624" s="332"/>
      <c r="EO624" s="332"/>
      <c r="EP624" s="332"/>
      <c r="EQ624" s="332"/>
      <c r="ER624" s="332"/>
      <c r="ES624" s="332"/>
      <c r="ET624" s="332"/>
      <c r="EU624" s="332"/>
      <c r="EV624" s="332"/>
      <c r="EW624" s="332"/>
      <c r="EX624" s="332"/>
      <c r="EY624" s="332"/>
      <c r="EZ624" s="332"/>
      <c r="FA624" s="332"/>
      <c r="FB624" s="332"/>
      <c r="FC624" s="332"/>
      <c r="FD624" s="332"/>
      <c r="FE624" s="332"/>
      <c r="FF624" s="332"/>
      <c r="FG624" s="332"/>
      <c r="FH624" s="332"/>
      <c r="FI624" s="332"/>
      <c r="FJ624" s="332"/>
      <c r="FK624" s="332"/>
      <c r="FL624" s="332"/>
      <c r="FM624" s="332"/>
      <c r="FN624" s="332"/>
      <c r="FO624" s="332"/>
      <c r="FP624" s="332"/>
      <c r="FQ624" s="332"/>
      <c r="FR624" s="332"/>
      <c r="FS624" s="332"/>
      <c r="FT624" s="332"/>
      <c r="FU624" s="332"/>
      <c r="FV624" s="332"/>
      <c r="FW624" s="332"/>
      <c r="FX624" s="332"/>
      <c r="FY624" s="332"/>
      <c r="FZ624" s="332"/>
      <c r="GA624" s="332"/>
      <c r="GB624" s="332"/>
      <c r="GC624" s="332"/>
      <c r="GD624" s="332"/>
      <c r="GE624" s="332"/>
      <c r="GF624" s="332"/>
      <c r="GG624" s="332"/>
      <c r="GH624" s="332"/>
      <c r="GI624" s="332"/>
      <c r="GJ624" s="332"/>
      <c r="GK624" s="332"/>
      <c r="GL624" s="332"/>
      <c r="GM624" s="332"/>
      <c r="GN624" s="332"/>
      <c r="GO624" s="332"/>
      <c r="GP624" s="332"/>
      <c r="GQ624" s="332"/>
      <c r="GR624" s="332"/>
      <c r="GS624" s="332"/>
      <c r="GT624" s="332"/>
      <c r="GU624" s="332"/>
      <c r="GV624" s="332"/>
      <c r="GW624" s="332"/>
      <c r="GX624" s="332"/>
      <c r="GY624" s="332"/>
      <c r="GZ624" s="332"/>
      <c r="HA624" s="332"/>
      <c r="HB624" s="332"/>
      <c r="HC624" s="332"/>
      <c r="HD624" s="332"/>
      <c r="HE624" s="332"/>
      <c r="HF624" s="332"/>
      <c r="HG624" s="332"/>
      <c r="HH624" s="332"/>
      <c r="HI624" s="332"/>
      <c r="HJ624" s="332"/>
      <c r="HK624" s="332"/>
      <c r="HL624" s="332"/>
      <c r="HM624" s="332"/>
      <c r="HN624" s="332"/>
      <c r="HO624" s="332"/>
      <c r="HP624" s="332"/>
      <c r="HQ624" s="332"/>
      <c r="HR624" s="332"/>
      <c r="HS624" s="332"/>
      <c r="HT624" s="332"/>
      <c r="HU624" s="332"/>
      <c r="HV624" s="332"/>
      <c r="HW624" s="332"/>
      <c r="HX624" s="332"/>
      <c r="HY624" s="332"/>
      <c r="HZ624" s="332"/>
      <c r="IA624" s="332"/>
      <c r="IB624" s="332"/>
      <c r="IC624" s="332"/>
      <c r="ID624" s="332"/>
      <c r="IE624" s="332"/>
      <c r="IF624" s="332"/>
      <c r="IG624" s="332"/>
    </row>
    <row r="625" s="301" customFormat="1" ht="24" customHeight="1" spans="1:241">
      <c r="A625" s="332"/>
      <c r="B625" s="332"/>
      <c r="C625" s="332"/>
      <c r="D625" s="332"/>
      <c r="E625" s="332"/>
      <c r="F625" s="332"/>
      <c r="G625" s="332"/>
      <c r="H625" s="332"/>
      <c r="I625" s="332"/>
      <c r="J625" s="332"/>
      <c r="K625" s="332"/>
      <c r="L625" s="332"/>
      <c r="M625" s="332"/>
      <c r="N625" s="332"/>
      <c r="O625" s="332"/>
      <c r="P625" s="332"/>
      <c r="Q625" s="332"/>
      <c r="R625" s="332"/>
      <c r="S625" s="332"/>
      <c r="T625" s="332"/>
      <c r="U625" s="332"/>
      <c r="V625" s="332"/>
      <c r="W625" s="332"/>
      <c r="X625" s="332"/>
      <c r="Y625" s="332"/>
      <c r="Z625" s="332"/>
      <c r="AA625" s="332"/>
      <c r="AB625" s="332"/>
      <c r="AC625" s="332"/>
      <c r="AD625" s="332"/>
      <c r="AE625" s="332"/>
      <c r="AF625" s="332"/>
      <c r="AG625" s="332"/>
      <c r="AH625" s="332"/>
      <c r="AI625" s="332"/>
      <c r="AJ625" s="332"/>
      <c r="AK625" s="332"/>
      <c r="AL625" s="332"/>
      <c r="AM625" s="332"/>
      <c r="AN625" s="332"/>
      <c r="AO625" s="332"/>
      <c r="AP625" s="332"/>
      <c r="AQ625" s="332"/>
      <c r="AR625" s="332"/>
      <c r="AS625" s="332"/>
      <c r="AT625" s="332"/>
      <c r="AU625" s="332"/>
      <c r="AV625" s="332"/>
      <c r="AW625" s="332"/>
      <c r="AX625" s="332"/>
      <c r="AY625" s="332"/>
      <c r="AZ625" s="332"/>
      <c r="BA625" s="332"/>
      <c r="BB625" s="332"/>
      <c r="BC625" s="332"/>
      <c r="BD625" s="332"/>
      <c r="BE625" s="332"/>
      <c r="BF625" s="332"/>
      <c r="BG625" s="332"/>
      <c r="BH625" s="332"/>
      <c r="BI625" s="332"/>
      <c r="BJ625" s="332"/>
      <c r="BK625" s="332"/>
      <c r="BL625" s="332"/>
      <c r="BM625" s="332"/>
      <c r="BN625" s="332"/>
      <c r="BO625" s="332"/>
      <c r="BP625" s="332"/>
      <c r="BQ625" s="332"/>
      <c r="BR625" s="332"/>
      <c r="BS625" s="332"/>
      <c r="BT625" s="332"/>
      <c r="BU625" s="332"/>
      <c r="BV625" s="332"/>
      <c r="BW625" s="332"/>
      <c r="BX625" s="332"/>
      <c r="BY625" s="332"/>
      <c r="BZ625" s="332"/>
      <c r="CA625" s="332"/>
      <c r="CB625" s="332"/>
      <c r="CC625" s="332"/>
      <c r="CD625" s="332"/>
      <c r="CE625" s="332"/>
      <c r="CF625" s="332"/>
      <c r="CG625" s="332"/>
      <c r="CH625" s="332"/>
      <c r="CI625" s="332"/>
      <c r="CJ625" s="332"/>
      <c r="CK625" s="332"/>
      <c r="CL625" s="332"/>
      <c r="CM625" s="332"/>
      <c r="CN625" s="332"/>
      <c r="CO625" s="332"/>
      <c r="CP625" s="332"/>
      <c r="CQ625" s="332"/>
      <c r="CR625" s="332"/>
      <c r="CS625" s="332"/>
      <c r="CT625" s="332"/>
      <c r="CU625" s="332"/>
      <c r="CV625" s="332"/>
      <c r="CW625" s="332"/>
      <c r="CX625" s="332"/>
      <c r="CY625" s="332"/>
      <c r="CZ625" s="332"/>
      <c r="DA625" s="332"/>
      <c r="DB625" s="332"/>
      <c r="DC625" s="332"/>
      <c r="DD625" s="332"/>
      <c r="DE625" s="332"/>
      <c r="DF625" s="332"/>
      <c r="DG625" s="332"/>
      <c r="DH625" s="332"/>
      <c r="DI625" s="332"/>
      <c r="DJ625" s="332"/>
      <c r="DK625" s="332"/>
      <c r="DL625" s="332"/>
      <c r="DM625" s="332"/>
      <c r="DN625" s="332"/>
      <c r="DO625" s="332"/>
      <c r="DP625" s="332"/>
      <c r="DQ625" s="332"/>
      <c r="DR625" s="332"/>
      <c r="DS625" s="332"/>
      <c r="DT625" s="332"/>
      <c r="DU625" s="332"/>
      <c r="DV625" s="332"/>
      <c r="DW625" s="332"/>
      <c r="DX625" s="332"/>
      <c r="DY625" s="332"/>
      <c r="DZ625" s="332"/>
      <c r="EA625" s="332"/>
      <c r="EB625" s="332"/>
      <c r="EC625" s="332"/>
      <c r="ED625" s="332"/>
      <c r="EE625" s="332"/>
      <c r="EF625" s="332"/>
      <c r="EG625" s="332"/>
      <c r="EH625" s="332"/>
      <c r="EI625" s="332"/>
      <c r="EJ625" s="332"/>
      <c r="EK625" s="332"/>
      <c r="EL625" s="332"/>
      <c r="EM625" s="332"/>
      <c r="EN625" s="332"/>
      <c r="EO625" s="332"/>
      <c r="EP625" s="332"/>
      <c r="EQ625" s="332"/>
      <c r="ER625" s="332"/>
      <c r="ES625" s="332"/>
      <c r="ET625" s="332"/>
      <c r="EU625" s="332"/>
      <c r="EV625" s="332"/>
      <c r="EW625" s="332"/>
      <c r="EX625" s="332"/>
      <c r="EY625" s="332"/>
      <c r="EZ625" s="332"/>
      <c r="FA625" s="332"/>
      <c r="FB625" s="332"/>
      <c r="FC625" s="332"/>
      <c r="FD625" s="332"/>
      <c r="FE625" s="332"/>
      <c r="FF625" s="332"/>
      <c r="FG625" s="332"/>
      <c r="FH625" s="332"/>
      <c r="FI625" s="332"/>
      <c r="FJ625" s="332"/>
      <c r="FK625" s="332"/>
      <c r="FL625" s="332"/>
      <c r="FM625" s="332"/>
      <c r="FN625" s="332"/>
      <c r="FO625" s="332"/>
      <c r="FP625" s="332"/>
      <c r="FQ625" s="332"/>
      <c r="FR625" s="332"/>
      <c r="FS625" s="332"/>
      <c r="FT625" s="332"/>
      <c r="FU625" s="332"/>
      <c r="FV625" s="332"/>
      <c r="FW625" s="332"/>
      <c r="FX625" s="332"/>
      <c r="FY625" s="332"/>
      <c r="FZ625" s="332"/>
      <c r="GA625" s="332"/>
      <c r="GB625" s="332"/>
      <c r="GC625" s="332"/>
      <c r="GD625" s="332"/>
      <c r="GE625" s="332"/>
      <c r="GF625" s="332"/>
      <c r="GG625" s="332"/>
      <c r="GH625" s="332"/>
      <c r="GI625" s="332"/>
      <c r="GJ625" s="332"/>
      <c r="GK625" s="332"/>
      <c r="GL625" s="332"/>
      <c r="GM625" s="332"/>
      <c r="GN625" s="332"/>
      <c r="GO625" s="332"/>
      <c r="GP625" s="332"/>
      <c r="GQ625" s="332"/>
      <c r="GR625" s="332"/>
      <c r="GS625" s="332"/>
      <c r="GT625" s="332"/>
      <c r="GU625" s="332"/>
      <c r="GV625" s="332"/>
      <c r="GW625" s="332"/>
      <c r="GX625" s="332"/>
      <c r="GY625" s="332"/>
      <c r="GZ625" s="332"/>
      <c r="HA625" s="332"/>
      <c r="HB625" s="332"/>
      <c r="HC625" s="332"/>
      <c r="HD625" s="332"/>
      <c r="HE625" s="332"/>
      <c r="HF625" s="332"/>
      <c r="HG625" s="332"/>
      <c r="HH625" s="332"/>
      <c r="HI625" s="332"/>
      <c r="HJ625" s="332"/>
      <c r="HK625" s="332"/>
      <c r="HL625" s="332"/>
      <c r="HM625" s="332"/>
      <c r="HN625" s="332"/>
      <c r="HO625" s="332"/>
      <c r="HP625" s="332"/>
      <c r="HQ625" s="332"/>
      <c r="HR625" s="332"/>
      <c r="HS625" s="332"/>
      <c r="HT625" s="332"/>
      <c r="HU625" s="332"/>
      <c r="HV625" s="332"/>
      <c r="HW625" s="332"/>
      <c r="HX625" s="332"/>
      <c r="HY625" s="332"/>
      <c r="HZ625" s="332"/>
      <c r="IA625" s="332"/>
      <c r="IB625" s="332"/>
      <c r="IC625" s="332"/>
      <c r="ID625" s="332"/>
      <c r="IE625" s="332"/>
      <c r="IF625" s="332"/>
      <c r="IG625" s="332"/>
    </row>
    <row r="626" s="301" customFormat="1" ht="24" customHeight="1" spans="1:241">
      <c r="A626" s="332"/>
      <c r="B626" s="332"/>
      <c r="C626" s="332"/>
      <c r="D626" s="332"/>
      <c r="E626" s="332"/>
      <c r="F626" s="332"/>
      <c r="G626" s="332"/>
      <c r="H626" s="332"/>
      <c r="I626" s="332"/>
      <c r="J626" s="332"/>
      <c r="K626" s="332"/>
      <c r="L626" s="332"/>
      <c r="M626" s="332"/>
      <c r="N626" s="332"/>
      <c r="O626" s="332"/>
      <c r="P626" s="332"/>
      <c r="Q626" s="332"/>
      <c r="R626" s="332"/>
      <c r="S626" s="332"/>
      <c r="T626" s="332"/>
      <c r="U626" s="332"/>
      <c r="V626" s="332"/>
      <c r="W626" s="332"/>
      <c r="X626" s="332"/>
      <c r="Y626" s="332"/>
      <c r="Z626" s="332"/>
      <c r="AA626" s="332"/>
      <c r="AB626" s="332"/>
      <c r="AC626" s="332"/>
      <c r="AD626" s="332"/>
      <c r="AE626" s="332"/>
      <c r="AF626" s="332"/>
      <c r="AG626" s="332"/>
      <c r="AH626" s="332"/>
      <c r="AI626" s="332"/>
      <c r="AJ626" s="332"/>
      <c r="AK626" s="332"/>
      <c r="AL626" s="332"/>
      <c r="AM626" s="332"/>
      <c r="AN626" s="332"/>
      <c r="AO626" s="332"/>
      <c r="AP626" s="332"/>
      <c r="AQ626" s="332"/>
      <c r="AR626" s="332"/>
      <c r="AS626" s="332"/>
      <c r="AT626" s="332"/>
      <c r="AU626" s="332"/>
      <c r="AV626" s="332"/>
      <c r="AW626" s="332"/>
      <c r="AX626" s="332"/>
      <c r="AY626" s="332"/>
      <c r="AZ626" s="332"/>
      <c r="BA626" s="332"/>
      <c r="BB626" s="332"/>
      <c r="BC626" s="332"/>
      <c r="BD626" s="332"/>
      <c r="BE626" s="332"/>
      <c r="BF626" s="332"/>
      <c r="BG626" s="332"/>
      <c r="BH626" s="332"/>
      <c r="BI626" s="332"/>
      <c r="BJ626" s="332"/>
      <c r="BK626" s="332"/>
      <c r="BL626" s="332"/>
      <c r="BM626" s="332"/>
      <c r="BN626" s="332"/>
      <c r="BO626" s="332"/>
      <c r="BP626" s="332"/>
      <c r="BQ626" s="332"/>
      <c r="BR626" s="332"/>
      <c r="BS626" s="332"/>
      <c r="BT626" s="332"/>
      <c r="BU626" s="332"/>
      <c r="BV626" s="332"/>
      <c r="BW626" s="332"/>
      <c r="BX626" s="332"/>
      <c r="BY626" s="332"/>
      <c r="BZ626" s="332"/>
      <c r="CA626" s="332"/>
      <c r="CB626" s="332"/>
      <c r="CC626" s="332"/>
      <c r="CD626" s="332"/>
      <c r="CE626" s="332"/>
      <c r="CF626" s="332"/>
      <c r="CG626" s="332"/>
      <c r="CH626" s="332"/>
      <c r="CI626" s="332"/>
      <c r="CJ626" s="332"/>
      <c r="CK626" s="332"/>
      <c r="CL626" s="332"/>
      <c r="CM626" s="332"/>
      <c r="CN626" s="332"/>
      <c r="CO626" s="332"/>
      <c r="CP626" s="332"/>
      <c r="CQ626" s="332"/>
      <c r="CR626" s="332"/>
      <c r="CS626" s="332"/>
      <c r="CT626" s="332"/>
      <c r="CU626" s="332"/>
      <c r="CV626" s="332"/>
      <c r="CW626" s="332"/>
      <c r="CX626" s="332"/>
      <c r="CY626" s="332"/>
      <c r="CZ626" s="332"/>
      <c r="DA626" s="332"/>
      <c r="DB626" s="332"/>
      <c r="DC626" s="332"/>
      <c r="DD626" s="332"/>
      <c r="DE626" s="332"/>
      <c r="DF626" s="332"/>
      <c r="DG626" s="332"/>
      <c r="DH626" s="332"/>
      <c r="DI626" s="332"/>
      <c r="DJ626" s="332"/>
      <c r="DK626" s="332"/>
      <c r="DL626" s="332"/>
      <c r="DM626" s="332"/>
      <c r="DN626" s="332"/>
      <c r="DO626" s="332"/>
      <c r="DP626" s="332"/>
      <c r="DQ626" s="332"/>
      <c r="DR626" s="332"/>
      <c r="DS626" s="332"/>
      <c r="DT626" s="332"/>
      <c r="DU626" s="332"/>
      <c r="DV626" s="332"/>
      <c r="DW626" s="332"/>
      <c r="DX626" s="332"/>
      <c r="DY626" s="332"/>
      <c r="DZ626" s="332"/>
      <c r="EA626" s="332"/>
      <c r="EB626" s="332"/>
      <c r="EC626" s="332"/>
      <c r="ED626" s="332"/>
      <c r="EE626" s="332"/>
      <c r="EF626" s="332"/>
      <c r="EG626" s="332"/>
      <c r="EH626" s="332"/>
      <c r="EI626" s="332"/>
      <c r="EJ626" s="332"/>
      <c r="EK626" s="332"/>
      <c r="EL626" s="332"/>
      <c r="EM626" s="332"/>
      <c r="EN626" s="332"/>
      <c r="EO626" s="332"/>
      <c r="EP626" s="332"/>
      <c r="EQ626" s="332"/>
      <c r="ER626" s="332"/>
      <c r="ES626" s="332"/>
      <c r="ET626" s="332"/>
      <c r="EU626" s="332"/>
      <c r="EV626" s="332"/>
      <c r="EW626" s="332"/>
      <c r="EX626" s="332"/>
      <c r="EY626" s="332"/>
      <c r="EZ626" s="332"/>
      <c r="FA626" s="332"/>
      <c r="FB626" s="332"/>
      <c r="FC626" s="332"/>
      <c r="FD626" s="332"/>
      <c r="FE626" s="332"/>
      <c r="FF626" s="332"/>
      <c r="FG626" s="332"/>
      <c r="FH626" s="332"/>
      <c r="FI626" s="332"/>
      <c r="FJ626" s="332"/>
      <c r="FK626" s="332"/>
      <c r="FL626" s="332"/>
      <c r="FM626" s="332"/>
      <c r="FN626" s="332"/>
      <c r="FO626" s="332"/>
      <c r="FP626" s="332"/>
      <c r="FQ626" s="332"/>
      <c r="FR626" s="332"/>
      <c r="FS626" s="332"/>
      <c r="FT626" s="332"/>
      <c r="FU626" s="332"/>
      <c r="FV626" s="332"/>
      <c r="FW626" s="332"/>
      <c r="FX626" s="332"/>
      <c r="FY626" s="332"/>
      <c r="FZ626" s="332"/>
      <c r="GA626" s="332"/>
      <c r="GB626" s="332"/>
      <c r="GC626" s="332"/>
      <c r="GD626" s="332"/>
      <c r="GE626" s="332"/>
      <c r="GF626" s="332"/>
      <c r="GG626" s="332"/>
      <c r="GH626" s="332"/>
      <c r="GI626" s="332"/>
      <c r="GJ626" s="332"/>
      <c r="GK626" s="332"/>
      <c r="GL626" s="332"/>
      <c r="GM626" s="332"/>
      <c r="GN626" s="332"/>
      <c r="GO626" s="332"/>
      <c r="GP626" s="332"/>
      <c r="GQ626" s="332"/>
      <c r="GR626" s="332"/>
      <c r="GS626" s="332"/>
      <c r="GT626" s="332"/>
      <c r="GU626" s="332"/>
      <c r="GV626" s="332"/>
      <c r="GW626" s="332"/>
      <c r="GX626" s="332"/>
      <c r="GY626" s="332"/>
      <c r="GZ626" s="332"/>
      <c r="HA626" s="332"/>
      <c r="HB626" s="332"/>
      <c r="HC626" s="332"/>
      <c r="HD626" s="332"/>
      <c r="HE626" s="332"/>
      <c r="HF626" s="332"/>
      <c r="HG626" s="332"/>
      <c r="HH626" s="332"/>
      <c r="HI626" s="332"/>
      <c r="HJ626" s="332"/>
      <c r="HK626" s="332"/>
      <c r="HL626" s="332"/>
      <c r="HM626" s="332"/>
      <c r="HN626" s="332"/>
      <c r="HO626" s="332"/>
      <c r="HP626" s="332"/>
      <c r="HQ626" s="332"/>
      <c r="HR626" s="332"/>
      <c r="HS626" s="332"/>
      <c r="HT626" s="332"/>
      <c r="HU626" s="332"/>
      <c r="HV626" s="332"/>
      <c r="HW626" s="332"/>
      <c r="HX626" s="332"/>
      <c r="HY626" s="332"/>
      <c r="HZ626" s="332"/>
      <c r="IA626" s="332"/>
      <c r="IB626" s="332"/>
      <c r="IC626" s="332"/>
      <c r="ID626" s="332"/>
      <c r="IE626" s="332"/>
      <c r="IF626" s="332"/>
      <c r="IG626" s="332"/>
    </row>
    <row r="627" s="301" customFormat="1" ht="24" customHeight="1" spans="1:241">
      <c r="A627" s="332"/>
      <c r="B627" s="332"/>
      <c r="C627" s="332"/>
      <c r="D627" s="332"/>
      <c r="E627" s="332"/>
      <c r="F627" s="332"/>
      <c r="G627" s="332"/>
      <c r="H627" s="332"/>
      <c r="I627" s="332"/>
      <c r="J627" s="332"/>
      <c r="K627" s="332"/>
      <c r="L627" s="332"/>
      <c r="M627" s="332"/>
      <c r="N627" s="332"/>
      <c r="O627" s="332"/>
      <c r="P627" s="332"/>
      <c r="Q627" s="332"/>
      <c r="R627" s="332"/>
      <c r="S627" s="332"/>
      <c r="T627" s="332"/>
      <c r="U627" s="332"/>
      <c r="V627" s="332"/>
      <c r="W627" s="332"/>
      <c r="X627" s="332"/>
      <c r="Y627" s="332"/>
      <c r="Z627" s="332"/>
      <c r="AA627" s="332"/>
      <c r="AB627" s="332"/>
      <c r="AC627" s="332"/>
      <c r="AD627" s="332"/>
      <c r="AE627" s="332"/>
      <c r="AF627" s="332"/>
      <c r="AG627" s="332"/>
      <c r="AH627" s="332"/>
      <c r="AI627" s="332"/>
      <c r="AJ627" s="332"/>
      <c r="AK627" s="332"/>
      <c r="AL627" s="332"/>
      <c r="AM627" s="332"/>
      <c r="AN627" s="332"/>
      <c r="AO627" s="332"/>
      <c r="AP627" s="332"/>
      <c r="AQ627" s="332"/>
      <c r="AR627" s="332"/>
      <c r="AS627" s="332"/>
      <c r="AT627" s="332"/>
      <c r="AU627" s="332"/>
      <c r="AV627" s="332"/>
      <c r="AW627" s="332"/>
      <c r="AX627" s="332"/>
      <c r="AY627" s="332"/>
      <c r="AZ627" s="332"/>
      <c r="BA627" s="332"/>
      <c r="BB627" s="332"/>
      <c r="BC627" s="332"/>
      <c r="BD627" s="332"/>
      <c r="BE627" s="332"/>
      <c r="BF627" s="332"/>
      <c r="BG627" s="332"/>
      <c r="BH627" s="332"/>
      <c r="BI627" s="332"/>
      <c r="BJ627" s="332"/>
      <c r="BK627" s="332"/>
      <c r="BL627" s="332"/>
      <c r="BM627" s="332"/>
      <c r="BN627" s="332"/>
      <c r="BO627" s="332"/>
      <c r="BP627" s="332"/>
      <c r="BQ627" s="332"/>
      <c r="BR627" s="332"/>
      <c r="BS627" s="332"/>
      <c r="BT627" s="332"/>
      <c r="BU627" s="332"/>
      <c r="BV627" s="332"/>
      <c r="BW627" s="332"/>
      <c r="BX627" s="332"/>
      <c r="BY627" s="332"/>
      <c r="BZ627" s="332"/>
      <c r="CA627" s="332"/>
      <c r="CB627" s="332"/>
      <c r="CC627" s="332"/>
      <c r="CD627" s="332"/>
      <c r="CE627" s="332"/>
      <c r="CF627" s="332"/>
      <c r="CG627" s="332"/>
      <c r="CH627" s="332"/>
      <c r="CI627" s="332"/>
      <c r="CJ627" s="332"/>
      <c r="CK627" s="332"/>
      <c r="CL627" s="332"/>
      <c r="CM627" s="332"/>
      <c r="CN627" s="332"/>
      <c r="CO627" s="332"/>
      <c r="CP627" s="332"/>
      <c r="CQ627" s="332"/>
      <c r="CR627" s="332"/>
      <c r="CS627" s="332"/>
      <c r="CT627" s="332"/>
      <c r="CU627" s="332"/>
      <c r="CV627" s="332"/>
      <c r="CW627" s="332"/>
      <c r="CX627" s="332"/>
      <c r="CY627" s="332"/>
      <c r="CZ627" s="332"/>
      <c r="DA627" s="332"/>
      <c r="DB627" s="332"/>
      <c r="DC627" s="332"/>
      <c r="DD627" s="332"/>
      <c r="DE627" s="332"/>
      <c r="DF627" s="332"/>
      <c r="DG627" s="332"/>
      <c r="DH627" s="332"/>
      <c r="DI627" s="332"/>
      <c r="DJ627" s="332"/>
      <c r="DK627" s="332"/>
      <c r="DL627" s="332"/>
      <c r="DM627" s="332"/>
      <c r="DN627" s="332"/>
      <c r="DO627" s="332"/>
      <c r="DP627" s="332"/>
      <c r="DQ627" s="332"/>
      <c r="DR627" s="332"/>
      <c r="DS627" s="332"/>
      <c r="DT627" s="332"/>
      <c r="DU627" s="332"/>
      <c r="DV627" s="332"/>
      <c r="DW627" s="332"/>
      <c r="DX627" s="332"/>
      <c r="DY627" s="332"/>
      <c r="DZ627" s="332"/>
      <c r="EA627" s="332"/>
      <c r="EB627" s="332"/>
      <c r="EC627" s="332"/>
      <c r="ED627" s="332"/>
      <c r="EE627" s="332"/>
      <c r="EF627" s="332"/>
      <c r="EG627" s="332"/>
      <c r="EH627" s="332"/>
      <c r="EI627" s="332"/>
      <c r="EJ627" s="332"/>
      <c r="EK627" s="332"/>
      <c r="EL627" s="332"/>
      <c r="EM627" s="332"/>
      <c r="EN627" s="332"/>
      <c r="EO627" s="332"/>
      <c r="EP627" s="332"/>
      <c r="EQ627" s="332"/>
      <c r="ER627" s="332"/>
      <c r="ES627" s="332"/>
      <c r="ET627" s="332"/>
      <c r="EU627" s="332"/>
      <c r="EV627" s="332"/>
      <c r="EW627" s="332"/>
      <c r="EX627" s="332"/>
      <c r="EY627" s="332"/>
      <c r="EZ627" s="332"/>
      <c r="FA627" s="332"/>
      <c r="FB627" s="332"/>
      <c r="FC627" s="332"/>
      <c r="FD627" s="332"/>
      <c r="FE627" s="332"/>
      <c r="FF627" s="332"/>
      <c r="FG627" s="332"/>
      <c r="FH627" s="332"/>
      <c r="FI627" s="332"/>
      <c r="FJ627" s="332"/>
      <c r="FK627" s="332"/>
      <c r="FL627" s="332"/>
      <c r="FM627" s="332"/>
      <c r="FN627" s="332"/>
      <c r="FO627" s="332"/>
      <c r="FP627" s="332"/>
      <c r="FQ627" s="332"/>
      <c r="FR627" s="332"/>
      <c r="FS627" s="332"/>
      <c r="FT627" s="332"/>
      <c r="FU627" s="332"/>
      <c r="FV627" s="332"/>
      <c r="FW627" s="332"/>
      <c r="FX627" s="332"/>
      <c r="FY627" s="332"/>
      <c r="FZ627" s="332"/>
      <c r="GA627" s="332"/>
      <c r="GB627" s="332"/>
      <c r="GC627" s="332"/>
      <c r="GD627" s="332"/>
      <c r="GE627" s="332"/>
      <c r="GF627" s="332"/>
      <c r="GG627" s="332"/>
      <c r="GH627" s="332"/>
      <c r="GI627" s="332"/>
      <c r="GJ627" s="332"/>
      <c r="GK627" s="332"/>
      <c r="GL627" s="332"/>
      <c r="GM627" s="332"/>
      <c r="GN627" s="332"/>
      <c r="GO627" s="332"/>
      <c r="GP627" s="332"/>
      <c r="GQ627" s="332"/>
      <c r="GR627" s="332"/>
      <c r="GS627" s="332"/>
      <c r="GT627" s="332"/>
      <c r="GU627" s="332"/>
      <c r="GV627" s="332"/>
      <c r="GW627" s="332"/>
      <c r="GX627" s="332"/>
      <c r="GY627" s="332"/>
      <c r="GZ627" s="332"/>
      <c r="HA627" s="332"/>
      <c r="HB627" s="332"/>
      <c r="HC627" s="332"/>
      <c r="HD627" s="332"/>
      <c r="HE627" s="332"/>
      <c r="HF627" s="332"/>
      <c r="HG627" s="332"/>
      <c r="HH627" s="332"/>
      <c r="HI627" s="332"/>
      <c r="HJ627" s="332"/>
      <c r="HK627" s="332"/>
      <c r="HL627" s="332"/>
      <c r="HM627" s="332"/>
      <c r="HN627" s="332"/>
      <c r="HO627" s="332"/>
      <c r="HP627" s="332"/>
      <c r="HQ627" s="332"/>
      <c r="HR627" s="332"/>
      <c r="HS627" s="332"/>
      <c r="HT627" s="332"/>
      <c r="HU627" s="332"/>
      <c r="HV627" s="332"/>
      <c r="HW627" s="332"/>
      <c r="HX627" s="332"/>
      <c r="HY627" s="332"/>
      <c r="HZ627" s="332"/>
      <c r="IA627" s="332"/>
      <c r="IB627" s="332"/>
      <c r="IC627" s="332"/>
      <c r="ID627" s="332"/>
      <c r="IE627" s="332"/>
      <c r="IF627" s="332"/>
      <c r="IG627" s="332"/>
    </row>
    <row r="628" s="301" customFormat="1" ht="24" customHeight="1" spans="1:241">
      <c r="A628" s="332"/>
      <c r="B628" s="332"/>
      <c r="C628" s="332"/>
      <c r="D628" s="332"/>
      <c r="E628" s="332"/>
      <c r="F628" s="332"/>
      <c r="G628" s="332"/>
      <c r="H628" s="332"/>
      <c r="I628" s="332"/>
      <c r="J628" s="332"/>
      <c r="K628" s="332"/>
      <c r="L628" s="332"/>
      <c r="M628" s="332"/>
      <c r="N628" s="332"/>
      <c r="O628" s="332"/>
      <c r="P628" s="332"/>
      <c r="Q628" s="332"/>
      <c r="R628" s="332"/>
      <c r="S628" s="332"/>
      <c r="T628" s="332"/>
      <c r="U628" s="332"/>
      <c r="V628" s="332"/>
      <c r="W628" s="332"/>
      <c r="X628" s="332"/>
      <c r="Y628" s="332"/>
      <c r="Z628" s="332"/>
      <c r="AA628" s="332"/>
      <c r="AB628" s="332"/>
      <c r="AC628" s="332"/>
      <c r="AD628" s="332"/>
      <c r="AE628" s="332"/>
      <c r="AF628" s="332"/>
      <c r="AG628" s="332"/>
      <c r="AH628" s="332"/>
      <c r="AI628" s="332"/>
      <c r="AJ628" s="332"/>
      <c r="AK628" s="332"/>
      <c r="AL628" s="332"/>
      <c r="AM628" s="332"/>
      <c r="AN628" s="332"/>
      <c r="AO628" s="332"/>
      <c r="AP628" s="332"/>
      <c r="AQ628" s="332"/>
      <c r="AR628" s="332"/>
      <c r="AS628" s="332"/>
      <c r="AT628" s="332"/>
      <c r="AU628" s="332"/>
      <c r="AV628" s="332"/>
      <c r="AW628" s="332"/>
      <c r="AX628" s="332"/>
      <c r="AY628" s="332"/>
      <c r="AZ628" s="332"/>
      <c r="BA628" s="332"/>
      <c r="BB628" s="332"/>
      <c r="BC628" s="332"/>
      <c r="BD628" s="332"/>
      <c r="BE628" s="332"/>
      <c r="BF628" s="332"/>
      <c r="BG628" s="332"/>
      <c r="BH628" s="332"/>
      <c r="BI628" s="332"/>
      <c r="BJ628" s="332"/>
      <c r="BK628" s="332"/>
      <c r="BL628" s="332"/>
      <c r="BM628" s="332"/>
      <c r="BN628" s="332"/>
      <c r="BO628" s="332"/>
      <c r="BP628" s="332"/>
      <c r="BQ628" s="332"/>
      <c r="BR628" s="332"/>
      <c r="BS628" s="332"/>
      <c r="BT628" s="332"/>
      <c r="BU628" s="332"/>
      <c r="BV628" s="332"/>
      <c r="BW628" s="332"/>
      <c r="BX628" s="332"/>
      <c r="BY628" s="332"/>
      <c r="BZ628" s="332"/>
      <c r="CA628" s="332"/>
      <c r="CB628" s="332"/>
      <c r="CC628" s="332"/>
      <c r="CD628" s="332"/>
      <c r="CE628" s="332"/>
      <c r="CF628" s="332"/>
      <c r="CG628" s="332"/>
      <c r="CH628" s="332"/>
      <c r="CI628" s="332"/>
      <c r="CJ628" s="332"/>
      <c r="CK628" s="332"/>
      <c r="CL628" s="332"/>
      <c r="CM628" s="332"/>
      <c r="CN628" s="332"/>
      <c r="CO628" s="332"/>
      <c r="CP628" s="332"/>
      <c r="CQ628" s="332"/>
      <c r="CR628" s="332"/>
      <c r="CS628" s="332"/>
      <c r="CT628" s="332"/>
      <c r="CU628" s="332"/>
      <c r="CV628" s="332"/>
      <c r="CW628" s="332"/>
      <c r="CX628" s="332"/>
      <c r="CY628" s="332"/>
      <c r="CZ628" s="332"/>
      <c r="DA628" s="332"/>
      <c r="DB628" s="332"/>
      <c r="DC628" s="332"/>
      <c r="DD628" s="332"/>
      <c r="DE628" s="332"/>
      <c r="DF628" s="332"/>
      <c r="DG628" s="332"/>
      <c r="DH628" s="332"/>
      <c r="DI628" s="332"/>
      <c r="DJ628" s="332"/>
      <c r="DK628" s="332"/>
      <c r="DL628" s="332"/>
      <c r="DM628" s="332"/>
      <c r="DN628" s="332"/>
      <c r="DO628" s="332"/>
      <c r="DP628" s="332"/>
      <c r="DQ628" s="332"/>
      <c r="DR628" s="332"/>
      <c r="DS628" s="332"/>
      <c r="DT628" s="332"/>
      <c r="DU628" s="332"/>
      <c r="DV628" s="332"/>
      <c r="DW628" s="332"/>
      <c r="DX628" s="332"/>
      <c r="DY628" s="332"/>
      <c r="DZ628" s="332"/>
      <c r="EA628" s="332"/>
      <c r="EB628" s="332"/>
      <c r="EC628" s="332"/>
      <c r="ED628" s="332"/>
      <c r="EE628" s="332"/>
      <c r="EF628" s="332"/>
      <c r="EG628" s="332"/>
      <c r="EH628" s="332"/>
      <c r="EI628" s="332"/>
      <c r="EJ628" s="332"/>
      <c r="EK628" s="332"/>
      <c r="EL628" s="332"/>
      <c r="EM628" s="332"/>
      <c r="EN628" s="332"/>
      <c r="EO628" s="332"/>
      <c r="EP628" s="332"/>
      <c r="EQ628" s="332"/>
      <c r="ER628" s="332"/>
      <c r="ES628" s="332"/>
      <c r="ET628" s="332"/>
      <c r="EU628" s="332"/>
      <c r="EV628" s="332"/>
      <c r="EW628" s="332"/>
      <c r="EX628" s="332"/>
      <c r="EY628" s="332"/>
      <c r="EZ628" s="332"/>
      <c r="FA628" s="332"/>
      <c r="FB628" s="332"/>
      <c r="FC628" s="332"/>
      <c r="FD628" s="332"/>
      <c r="FE628" s="332"/>
      <c r="FF628" s="332"/>
      <c r="FG628" s="332"/>
      <c r="FH628" s="332"/>
      <c r="FI628" s="332"/>
      <c r="FJ628" s="332"/>
      <c r="FK628" s="332"/>
      <c r="FL628" s="332"/>
      <c r="FM628" s="332"/>
      <c r="FN628" s="332"/>
      <c r="FO628" s="332"/>
      <c r="FP628" s="332"/>
      <c r="FQ628" s="332"/>
      <c r="FR628" s="332"/>
      <c r="FS628" s="332"/>
      <c r="FT628" s="332"/>
      <c r="FU628" s="332"/>
      <c r="FV628" s="332"/>
      <c r="FW628" s="332"/>
      <c r="FX628" s="332"/>
      <c r="FY628" s="332"/>
      <c r="FZ628" s="332"/>
      <c r="GA628" s="332"/>
      <c r="GB628" s="332"/>
      <c r="GC628" s="332"/>
      <c r="GD628" s="332"/>
      <c r="GE628" s="332"/>
      <c r="GF628" s="332"/>
      <c r="GG628" s="332"/>
      <c r="GH628" s="332"/>
      <c r="GI628" s="332"/>
      <c r="GJ628" s="332"/>
      <c r="GK628" s="332"/>
      <c r="GL628" s="332"/>
      <c r="GM628" s="332"/>
      <c r="GN628" s="332"/>
      <c r="GO628" s="332"/>
      <c r="GP628" s="332"/>
      <c r="GQ628" s="332"/>
      <c r="GR628" s="332"/>
      <c r="GS628" s="332"/>
      <c r="GT628" s="332"/>
      <c r="GU628" s="332"/>
      <c r="GV628" s="332"/>
      <c r="GW628" s="332"/>
      <c r="GX628" s="332"/>
      <c r="GY628" s="332"/>
      <c r="GZ628" s="332"/>
      <c r="HA628" s="332"/>
      <c r="HB628" s="332"/>
      <c r="HC628" s="332"/>
      <c r="HD628" s="332"/>
      <c r="HE628" s="332"/>
      <c r="HF628" s="332"/>
      <c r="HG628" s="332"/>
      <c r="HH628" s="332"/>
      <c r="HI628" s="332"/>
      <c r="HJ628" s="332"/>
      <c r="HK628" s="332"/>
      <c r="HL628" s="332"/>
      <c r="HM628" s="332"/>
      <c r="HN628" s="332"/>
      <c r="HO628" s="332"/>
      <c r="HP628" s="332"/>
      <c r="HQ628" s="332"/>
      <c r="HR628" s="332"/>
      <c r="HS628" s="332"/>
      <c r="HT628" s="332"/>
      <c r="HU628" s="332"/>
      <c r="HV628" s="332"/>
      <c r="HW628" s="332"/>
      <c r="HX628" s="332"/>
      <c r="HY628" s="332"/>
      <c r="HZ628" s="332"/>
      <c r="IA628" s="332"/>
      <c r="IB628" s="332"/>
      <c r="IC628" s="332"/>
      <c r="ID628" s="332"/>
      <c r="IE628" s="332"/>
      <c r="IF628" s="332"/>
      <c r="IG628" s="332"/>
    </row>
    <row r="629" s="301" customFormat="1" ht="24" customHeight="1" spans="1:241">
      <c r="A629" s="332"/>
      <c r="B629" s="332"/>
      <c r="C629" s="332"/>
      <c r="D629" s="332"/>
      <c r="E629" s="332"/>
      <c r="F629" s="332"/>
      <c r="G629" s="332"/>
      <c r="H629" s="332"/>
      <c r="I629" s="332"/>
      <c r="J629" s="332"/>
      <c r="K629" s="332"/>
      <c r="L629" s="332"/>
      <c r="M629" s="332"/>
      <c r="N629" s="332"/>
      <c r="O629" s="332"/>
      <c r="P629" s="332"/>
      <c r="Q629" s="332"/>
      <c r="R629" s="332"/>
      <c r="S629" s="332"/>
      <c r="T629" s="332"/>
      <c r="U629" s="332"/>
      <c r="V629" s="332"/>
      <c r="W629" s="332"/>
      <c r="X629" s="332"/>
      <c r="Y629" s="332"/>
      <c r="Z629" s="332"/>
      <c r="AA629" s="332"/>
      <c r="AB629" s="332"/>
      <c r="AC629" s="332"/>
      <c r="AD629" s="332"/>
      <c r="AE629" s="332"/>
      <c r="AF629" s="332"/>
      <c r="AG629" s="332"/>
      <c r="AH629" s="332"/>
      <c r="AI629" s="332"/>
      <c r="AJ629" s="332"/>
      <c r="AK629" s="332"/>
      <c r="AL629" s="332"/>
      <c r="AM629" s="332"/>
      <c r="AN629" s="332"/>
      <c r="AO629" s="332"/>
      <c r="AP629" s="332"/>
      <c r="AQ629" s="332"/>
      <c r="AR629" s="332"/>
      <c r="AS629" s="332"/>
      <c r="AT629" s="332"/>
      <c r="AU629" s="332"/>
      <c r="AV629" s="332"/>
      <c r="AW629" s="332"/>
      <c r="AX629" s="332"/>
      <c r="AY629" s="332"/>
      <c r="AZ629" s="332"/>
      <c r="BA629" s="332"/>
      <c r="BB629" s="332"/>
      <c r="BC629" s="332"/>
      <c r="BD629" s="332"/>
      <c r="BE629" s="332"/>
      <c r="BF629" s="332"/>
      <c r="BG629" s="332"/>
      <c r="BH629" s="332"/>
      <c r="BI629" s="332"/>
      <c r="BJ629" s="332"/>
      <c r="BK629" s="332"/>
      <c r="BL629" s="332"/>
      <c r="BM629" s="332"/>
      <c r="BN629" s="332"/>
      <c r="BO629" s="332"/>
      <c r="BP629" s="332"/>
      <c r="BQ629" s="332"/>
      <c r="BR629" s="332"/>
      <c r="BS629" s="332"/>
      <c r="BT629" s="332"/>
      <c r="BU629" s="332"/>
      <c r="BV629" s="332"/>
      <c r="BW629" s="332"/>
      <c r="BX629" s="332"/>
      <c r="BY629" s="332"/>
      <c r="BZ629" s="332"/>
      <c r="CA629" s="332"/>
      <c r="CB629" s="332"/>
      <c r="CC629" s="332"/>
      <c r="CD629" s="332"/>
      <c r="CE629" s="332"/>
      <c r="CF629" s="332"/>
      <c r="CG629" s="332"/>
      <c r="CH629" s="332"/>
      <c r="CI629" s="332"/>
      <c r="CJ629" s="332"/>
      <c r="CK629" s="332"/>
      <c r="CL629" s="332"/>
      <c r="CM629" s="332"/>
      <c r="CN629" s="332"/>
      <c r="CO629" s="332"/>
      <c r="CP629" s="332"/>
      <c r="CQ629" s="332"/>
      <c r="CR629" s="332"/>
      <c r="CS629" s="332"/>
      <c r="CT629" s="332"/>
      <c r="CU629" s="332"/>
      <c r="CV629" s="332"/>
      <c r="CW629" s="332"/>
      <c r="CX629" s="332"/>
      <c r="CY629" s="332"/>
      <c r="CZ629" s="332"/>
      <c r="DA629" s="332"/>
      <c r="DB629" s="332"/>
      <c r="DC629" s="332"/>
      <c r="DD629" s="332"/>
      <c r="DE629" s="332"/>
      <c r="DF629" s="332"/>
      <c r="DG629" s="332"/>
      <c r="DH629" s="332"/>
      <c r="DI629" s="332"/>
      <c r="DJ629" s="332"/>
      <c r="DK629" s="332"/>
      <c r="DL629" s="332"/>
      <c r="DM629" s="332"/>
      <c r="DN629" s="332"/>
      <c r="DO629" s="332"/>
      <c r="DP629" s="332"/>
      <c r="DQ629" s="332"/>
      <c r="DR629" s="332"/>
      <c r="DS629" s="332"/>
      <c r="DT629" s="332"/>
      <c r="DU629" s="332"/>
      <c r="DV629" s="332"/>
      <c r="DW629" s="332"/>
      <c r="DX629" s="332"/>
      <c r="DY629" s="332"/>
      <c r="DZ629" s="332"/>
      <c r="EA629" s="332"/>
      <c r="EB629" s="332"/>
      <c r="EC629" s="332"/>
      <c r="ED629" s="332"/>
      <c r="EE629" s="332"/>
      <c r="EF629" s="332"/>
      <c r="EG629" s="332"/>
      <c r="EH629" s="332"/>
      <c r="EI629" s="332"/>
      <c r="EJ629" s="332"/>
      <c r="EK629" s="332"/>
      <c r="EL629" s="332"/>
      <c r="EM629" s="332"/>
      <c r="EN629" s="332"/>
      <c r="EO629" s="332"/>
      <c r="EP629" s="332"/>
      <c r="EQ629" s="332"/>
      <c r="ER629" s="332"/>
      <c r="ES629" s="332"/>
      <c r="ET629" s="332"/>
      <c r="EU629" s="332"/>
      <c r="EV629" s="332"/>
      <c r="EW629" s="332"/>
      <c r="EX629" s="332"/>
      <c r="EY629" s="332"/>
      <c r="EZ629" s="332"/>
      <c r="FA629" s="332"/>
      <c r="FB629" s="332"/>
      <c r="FC629" s="332"/>
      <c r="FD629" s="332"/>
      <c r="FE629" s="332"/>
      <c r="FF629" s="332"/>
      <c r="FG629" s="332"/>
      <c r="FH629" s="332"/>
      <c r="FI629" s="332"/>
      <c r="FJ629" s="332"/>
      <c r="FK629" s="332"/>
      <c r="FL629" s="332"/>
      <c r="FM629" s="332"/>
      <c r="FN629" s="332"/>
      <c r="FO629" s="332"/>
      <c r="FP629" s="332"/>
      <c r="FQ629" s="332"/>
      <c r="FR629" s="332"/>
      <c r="FS629" s="332"/>
      <c r="FT629" s="332"/>
      <c r="FU629" s="332"/>
      <c r="FV629" s="332"/>
      <c r="FW629" s="332"/>
      <c r="FX629" s="332"/>
      <c r="FY629" s="332"/>
      <c r="FZ629" s="332"/>
      <c r="GA629" s="332"/>
      <c r="GB629" s="332"/>
      <c r="GC629" s="332"/>
      <c r="GD629" s="332"/>
      <c r="GE629" s="332"/>
      <c r="GF629" s="332"/>
      <c r="GG629" s="332"/>
      <c r="GH629" s="332"/>
      <c r="GI629" s="332"/>
      <c r="GJ629" s="332"/>
      <c r="GK629" s="332"/>
      <c r="GL629" s="332"/>
      <c r="GM629" s="332"/>
      <c r="GN629" s="332"/>
      <c r="GO629" s="332"/>
      <c r="GP629" s="332"/>
      <c r="GQ629" s="332"/>
      <c r="GR629" s="332"/>
      <c r="GS629" s="332"/>
      <c r="GT629" s="332"/>
      <c r="GU629" s="332"/>
      <c r="GV629" s="332"/>
      <c r="GW629" s="332"/>
      <c r="GX629" s="332"/>
      <c r="GY629" s="332"/>
      <c r="GZ629" s="332"/>
      <c r="HA629" s="332"/>
      <c r="HB629" s="332"/>
      <c r="HC629" s="332"/>
      <c r="HD629" s="332"/>
      <c r="HE629" s="332"/>
      <c r="HF629" s="332"/>
      <c r="HG629" s="332"/>
      <c r="HH629" s="332"/>
      <c r="HI629" s="332"/>
      <c r="HJ629" s="332"/>
      <c r="HK629" s="332"/>
      <c r="HL629" s="332"/>
      <c r="HM629" s="332"/>
      <c r="HN629" s="332"/>
      <c r="HO629" s="332"/>
      <c r="HP629" s="332"/>
      <c r="HQ629" s="332"/>
      <c r="HR629" s="332"/>
      <c r="HS629" s="332"/>
      <c r="HT629" s="332"/>
      <c r="HU629" s="332"/>
      <c r="HV629" s="332"/>
      <c r="HW629" s="332"/>
      <c r="HX629" s="332"/>
      <c r="HY629" s="332"/>
      <c r="HZ629" s="332"/>
      <c r="IA629" s="332"/>
      <c r="IB629" s="332"/>
      <c r="IC629" s="332"/>
      <c r="ID629" s="332"/>
      <c r="IE629" s="332"/>
      <c r="IF629" s="332"/>
      <c r="IG629" s="332"/>
    </row>
    <row r="630" s="301" customFormat="1" ht="24" customHeight="1" spans="1:241">
      <c r="A630" s="332"/>
      <c r="B630" s="332"/>
      <c r="C630" s="332"/>
      <c r="D630" s="332"/>
      <c r="E630" s="332"/>
      <c r="F630" s="332"/>
      <c r="G630" s="332"/>
      <c r="H630" s="332"/>
      <c r="I630" s="332"/>
      <c r="J630" s="332"/>
      <c r="K630" s="332"/>
      <c r="L630" s="332"/>
      <c r="M630" s="332"/>
      <c r="N630" s="332"/>
      <c r="O630" s="332"/>
      <c r="P630" s="332"/>
      <c r="Q630" s="332"/>
      <c r="R630" s="332"/>
      <c r="S630" s="332"/>
      <c r="T630" s="332"/>
      <c r="U630" s="332"/>
      <c r="V630" s="332"/>
      <c r="W630" s="332"/>
      <c r="X630" s="332"/>
      <c r="Y630" s="332"/>
      <c r="Z630" s="332"/>
      <c r="AA630" s="332"/>
      <c r="AB630" s="332"/>
      <c r="AC630" s="332"/>
      <c r="AD630" s="332"/>
      <c r="AE630" s="332"/>
      <c r="AF630" s="332"/>
      <c r="AG630" s="332"/>
      <c r="AH630" s="332"/>
      <c r="AI630" s="332"/>
      <c r="AJ630" s="332"/>
      <c r="AK630" s="332"/>
      <c r="AL630" s="332"/>
      <c r="AM630" s="332"/>
      <c r="AN630" s="332"/>
      <c r="AO630" s="332"/>
      <c r="AP630" s="332"/>
      <c r="AQ630" s="332"/>
      <c r="AR630" s="332"/>
      <c r="AS630" s="332"/>
      <c r="AT630" s="332"/>
      <c r="AU630" s="332"/>
      <c r="AV630" s="332"/>
      <c r="AW630" s="332"/>
      <c r="AX630" s="332"/>
      <c r="AY630" s="332"/>
      <c r="AZ630" s="332"/>
      <c r="BA630" s="332"/>
      <c r="BB630" s="332"/>
      <c r="BC630" s="332"/>
      <c r="BD630" s="332"/>
      <c r="BE630" s="332"/>
      <c r="BF630" s="332"/>
      <c r="BG630" s="332"/>
      <c r="BH630" s="332"/>
      <c r="BI630" s="332"/>
      <c r="BJ630" s="332"/>
      <c r="BK630" s="332"/>
      <c r="BL630" s="332"/>
      <c r="BM630" s="332"/>
      <c r="BN630" s="332"/>
      <c r="BO630" s="332"/>
      <c r="BP630" s="332"/>
      <c r="BQ630" s="332"/>
      <c r="BR630" s="332"/>
      <c r="BS630" s="332"/>
      <c r="BT630" s="332"/>
      <c r="BU630" s="332"/>
      <c r="BV630" s="332"/>
      <c r="BW630" s="332"/>
      <c r="BX630" s="332"/>
      <c r="BY630" s="332"/>
      <c r="BZ630" s="332"/>
      <c r="CA630" s="332"/>
      <c r="CB630" s="332"/>
      <c r="CC630" s="332"/>
      <c r="CD630" s="332"/>
      <c r="CE630" s="332"/>
      <c r="CF630" s="332"/>
      <c r="CG630" s="332"/>
      <c r="CH630" s="332"/>
      <c r="CI630" s="332"/>
      <c r="CJ630" s="332"/>
      <c r="CK630" s="332"/>
      <c r="CL630" s="332"/>
      <c r="CM630" s="332"/>
      <c r="CN630" s="332"/>
      <c r="CO630" s="332"/>
      <c r="CP630" s="332"/>
      <c r="CQ630" s="332"/>
      <c r="CR630" s="332"/>
      <c r="CS630" s="332"/>
      <c r="CT630" s="332"/>
      <c r="CU630" s="332"/>
      <c r="CV630" s="332"/>
      <c r="CW630" s="332"/>
      <c r="CX630" s="332"/>
      <c r="CY630" s="332"/>
      <c r="CZ630" s="332"/>
      <c r="DA630" s="332"/>
      <c r="DB630" s="332"/>
      <c r="DC630" s="332"/>
      <c r="DD630" s="332"/>
      <c r="DE630" s="332"/>
      <c r="DF630" s="332"/>
      <c r="DG630" s="332"/>
      <c r="DH630" s="332"/>
      <c r="DI630" s="332"/>
      <c r="DJ630" s="332"/>
      <c r="DK630" s="332"/>
      <c r="DL630" s="332"/>
      <c r="DM630" s="332"/>
      <c r="DN630" s="332"/>
      <c r="DO630" s="332"/>
      <c r="DP630" s="332"/>
      <c r="DQ630" s="332"/>
      <c r="DR630" s="332"/>
      <c r="DS630" s="332"/>
      <c r="DT630" s="332"/>
      <c r="DU630" s="332"/>
      <c r="DV630" s="332"/>
      <c r="DW630" s="332"/>
      <c r="DX630" s="332"/>
      <c r="DY630" s="332"/>
      <c r="DZ630" s="332"/>
      <c r="EA630" s="332"/>
      <c r="EB630" s="332"/>
      <c r="EC630" s="332"/>
      <c r="ED630" s="332"/>
      <c r="EE630" s="332"/>
      <c r="EF630" s="332"/>
      <c r="EG630" s="332"/>
      <c r="EH630" s="332"/>
      <c r="EI630" s="332"/>
      <c r="EJ630" s="332"/>
      <c r="EK630" s="332"/>
      <c r="EL630" s="332"/>
      <c r="EM630" s="332"/>
      <c r="EN630" s="332"/>
      <c r="EO630" s="332"/>
      <c r="EP630" s="332"/>
      <c r="EQ630" s="332"/>
      <c r="ER630" s="332"/>
      <c r="ES630" s="332"/>
      <c r="ET630" s="332"/>
      <c r="EU630" s="332"/>
      <c r="EV630" s="332"/>
      <c r="EW630" s="332"/>
      <c r="EX630" s="332"/>
      <c r="EY630" s="332"/>
      <c r="EZ630" s="332"/>
      <c r="FA630" s="332"/>
      <c r="FB630" s="332"/>
      <c r="FC630" s="332"/>
      <c r="FD630" s="332"/>
      <c r="FE630" s="332"/>
      <c r="FF630" s="332"/>
      <c r="FG630" s="332"/>
      <c r="FH630" s="332"/>
      <c r="FI630" s="332"/>
      <c r="FJ630" s="332"/>
      <c r="FK630" s="332"/>
      <c r="FL630" s="332"/>
      <c r="FM630" s="332"/>
      <c r="FN630" s="332"/>
      <c r="FO630" s="332"/>
      <c r="FP630" s="332"/>
      <c r="FQ630" s="332"/>
      <c r="FR630" s="332"/>
      <c r="FS630" s="332"/>
      <c r="FT630" s="332"/>
      <c r="FU630" s="332"/>
      <c r="FV630" s="332"/>
      <c r="FW630" s="332"/>
      <c r="FX630" s="332"/>
      <c r="FY630" s="332"/>
      <c r="FZ630" s="332"/>
      <c r="GA630" s="332"/>
      <c r="GB630" s="332"/>
      <c r="GC630" s="332"/>
      <c r="GD630" s="332"/>
      <c r="GE630" s="332"/>
      <c r="GF630" s="332"/>
      <c r="GG630" s="332"/>
      <c r="GH630" s="332"/>
      <c r="GI630" s="332"/>
      <c r="GJ630" s="332"/>
      <c r="GK630" s="332"/>
      <c r="GL630" s="332"/>
      <c r="GM630" s="332"/>
      <c r="GN630" s="332"/>
      <c r="GO630" s="332"/>
      <c r="GP630" s="332"/>
      <c r="GQ630" s="332"/>
      <c r="GR630" s="332"/>
      <c r="GS630" s="332"/>
      <c r="GT630" s="332"/>
      <c r="GU630" s="332"/>
      <c r="GV630" s="332"/>
      <c r="GW630" s="332"/>
      <c r="GX630" s="332"/>
      <c r="GY630" s="332"/>
      <c r="GZ630" s="332"/>
      <c r="HA630" s="332"/>
      <c r="HB630" s="332"/>
      <c r="HC630" s="332"/>
      <c r="HD630" s="332"/>
      <c r="HE630" s="332"/>
      <c r="HF630" s="332"/>
      <c r="HG630" s="332"/>
      <c r="HH630" s="332"/>
      <c r="HI630" s="332"/>
      <c r="HJ630" s="332"/>
      <c r="HK630" s="332"/>
      <c r="HL630" s="332"/>
      <c r="HM630" s="332"/>
      <c r="HN630" s="332"/>
      <c r="HO630" s="332"/>
      <c r="HP630" s="332"/>
      <c r="HQ630" s="332"/>
      <c r="HR630" s="332"/>
      <c r="HS630" s="332"/>
      <c r="HT630" s="332"/>
      <c r="HU630" s="332"/>
      <c r="HV630" s="332"/>
      <c r="HW630" s="332"/>
      <c r="HX630" s="332"/>
      <c r="HY630" s="332"/>
      <c r="HZ630" s="332"/>
      <c r="IA630" s="332"/>
      <c r="IB630" s="332"/>
      <c r="IC630" s="332"/>
      <c r="ID630" s="332"/>
      <c r="IE630" s="332"/>
      <c r="IF630" s="332"/>
      <c r="IG630" s="332"/>
    </row>
    <row r="631" s="301" customFormat="1" ht="24" customHeight="1" spans="1:241">
      <c r="A631" s="332"/>
      <c r="B631" s="332"/>
      <c r="C631" s="332"/>
      <c r="D631" s="332"/>
      <c r="E631" s="332"/>
      <c r="F631" s="332"/>
      <c r="G631" s="332"/>
      <c r="H631" s="332"/>
      <c r="I631" s="332"/>
      <c r="J631" s="332"/>
      <c r="K631" s="332"/>
      <c r="L631" s="332"/>
      <c r="M631" s="332"/>
      <c r="N631" s="332"/>
      <c r="O631" s="332"/>
      <c r="P631" s="332"/>
      <c r="Q631" s="332"/>
      <c r="R631" s="332"/>
      <c r="S631" s="332"/>
      <c r="T631" s="332"/>
      <c r="U631" s="332"/>
      <c r="V631" s="332"/>
      <c r="W631" s="332"/>
      <c r="X631" s="332"/>
      <c r="Y631" s="332"/>
      <c r="Z631" s="332"/>
      <c r="AA631" s="332"/>
      <c r="AB631" s="332"/>
      <c r="AC631" s="332"/>
      <c r="AD631" s="332"/>
      <c r="AE631" s="332"/>
      <c r="AF631" s="332"/>
      <c r="AG631" s="332"/>
      <c r="AH631" s="332"/>
      <c r="AI631" s="332"/>
      <c r="AJ631" s="332"/>
      <c r="AK631" s="332"/>
      <c r="AL631" s="332"/>
      <c r="AM631" s="332"/>
      <c r="AN631" s="332"/>
      <c r="AO631" s="332"/>
      <c r="AP631" s="332"/>
      <c r="AQ631" s="332"/>
      <c r="AR631" s="332"/>
      <c r="AS631" s="332"/>
      <c r="AT631" s="332"/>
      <c r="AU631" s="332"/>
      <c r="AV631" s="332"/>
      <c r="AW631" s="332"/>
      <c r="AX631" s="332"/>
      <c r="AY631" s="332"/>
      <c r="AZ631" s="332"/>
      <c r="BA631" s="332"/>
      <c r="BB631" s="332"/>
      <c r="BC631" s="332"/>
      <c r="BD631" s="332"/>
      <c r="BE631" s="332"/>
      <c r="BF631" s="332"/>
      <c r="BG631" s="332"/>
      <c r="BH631" s="332"/>
      <c r="BI631" s="332"/>
      <c r="BJ631" s="332"/>
      <c r="BK631" s="332"/>
      <c r="BL631" s="332"/>
      <c r="BM631" s="332"/>
      <c r="BN631" s="332"/>
      <c r="BO631" s="332"/>
      <c r="BP631" s="332"/>
      <c r="BQ631" s="332"/>
      <c r="BR631" s="332"/>
      <c r="BS631" s="332"/>
      <c r="BT631" s="332"/>
      <c r="BU631" s="332"/>
      <c r="BV631" s="332"/>
      <c r="BW631" s="332"/>
      <c r="BX631" s="332"/>
      <c r="BY631" s="332"/>
      <c r="BZ631" s="332"/>
      <c r="CA631" s="332"/>
      <c r="CB631" s="332"/>
      <c r="CC631" s="332"/>
      <c r="CD631" s="332"/>
      <c r="CE631" s="332"/>
      <c r="CF631" s="332"/>
      <c r="CG631" s="332"/>
      <c r="CH631" s="332"/>
      <c r="CI631" s="332"/>
      <c r="CJ631" s="332"/>
      <c r="CK631" s="332"/>
      <c r="CL631" s="332"/>
      <c r="CM631" s="332"/>
      <c r="CN631" s="332"/>
      <c r="CO631" s="332"/>
      <c r="CP631" s="332"/>
      <c r="CQ631" s="332"/>
      <c r="CR631" s="332"/>
      <c r="CS631" s="332"/>
      <c r="CT631" s="332"/>
      <c r="CU631" s="332"/>
      <c r="CV631" s="332"/>
      <c r="CW631" s="332"/>
      <c r="CX631" s="332"/>
      <c r="CY631" s="332"/>
      <c r="CZ631" s="332"/>
      <c r="DA631" s="332"/>
      <c r="DB631" s="332"/>
      <c r="DC631" s="332"/>
      <c r="DD631" s="332"/>
      <c r="DE631" s="332"/>
      <c r="DF631" s="332"/>
      <c r="DG631" s="332"/>
      <c r="DH631" s="332"/>
      <c r="DI631" s="332"/>
      <c r="DJ631" s="332"/>
      <c r="DK631" s="332"/>
      <c r="DL631" s="332"/>
      <c r="DM631" s="332"/>
      <c r="DN631" s="332"/>
      <c r="DO631" s="332"/>
      <c r="DP631" s="332"/>
      <c r="DQ631" s="332"/>
      <c r="DR631" s="332"/>
      <c r="DS631" s="332"/>
      <c r="DT631" s="332"/>
      <c r="DU631" s="332"/>
      <c r="DV631" s="332"/>
      <c r="DW631" s="332"/>
      <c r="DX631" s="332"/>
      <c r="DY631" s="332"/>
      <c r="DZ631" s="332"/>
      <c r="EA631" s="332"/>
      <c r="EB631" s="332"/>
      <c r="EC631" s="332"/>
      <c r="ED631" s="332"/>
      <c r="EE631" s="332"/>
      <c r="EF631" s="332"/>
      <c r="EG631" s="332"/>
      <c r="EH631" s="332"/>
      <c r="EI631" s="332"/>
      <c r="EJ631" s="332"/>
      <c r="EK631" s="332"/>
      <c r="EL631" s="332"/>
      <c r="EM631" s="332"/>
      <c r="EN631" s="332"/>
      <c r="EO631" s="332"/>
      <c r="EP631" s="332"/>
      <c r="EQ631" s="332"/>
      <c r="ER631" s="332"/>
      <c r="ES631" s="332"/>
      <c r="ET631" s="332"/>
      <c r="EU631" s="332"/>
      <c r="EV631" s="332"/>
      <c r="EW631" s="332"/>
      <c r="EX631" s="332"/>
      <c r="EY631" s="332"/>
      <c r="EZ631" s="332"/>
      <c r="FA631" s="332"/>
      <c r="FB631" s="332"/>
      <c r="FC631" s="332"/>
      <c r="FD631" s="332"/>
      <c r="FE631" s="332"/>
      <c r="FF631" s="332"/>
      <c r="FG631" s="332"/>
      <c r="FH631" s="332"/>
      <c r="FI631" s="332"/>
      <c r="FJ631" s="332"/>
      <c r="FK631" s="332"/>
      <c r="FL631" s="332"/>
      <c r="FM631" s="332"/>
      <c r="FN631" s="332"/>
      <c r="FO631" s="332"/>
      <c r="FP631" s="332"/>
      <c r="FQ631" s="332"/>
      <c r="FR631" s="332"/>
      <c r="FS631" s="332"/>
      <c r="FT631" s="332"/>
      <c r="FU631" s="332"/>
      <c r="FV631" s="332"/>
      <c r="FW631" s="332"/>
      <c r="FX631" s="332"/>
      <c r="FY631" s="332"/>
      <c r="FZ631" s="332"/>
      <c r="GA631" s="332"/>
      <c r="GB631" s="332"/>
      <c r="GC631" s="332"/>
      <c r="GD631" s="332"/>
      <c r="GE631" s="332"/>
      <c r="GF631" s="332"/>
      <c r="GG631" s="332"/>
      <c r="GH631" s="332"/>
      <c r="GI631" s="332"/>
      <c r="GJ631" s="332"/>
      <c r="GK631" s="332"/>
      <c r="GL631" s="332"/>
      <c r="GM631" s="332"/>
      <c r="GN631" s="332"/>
      <c r="GO631" s="332"/>
      <c r="GP631" s="332"/>
      <c r="GQ631" s="332"/>
      <c r="GR631" s="332"/>
      <c r="GS631" s="332"/>
      <c r="GT631" s="332"/>
      <c r="GU631" s="332"/>
      <c r="GV631" s="332"/>
      <c r="GW631" s="332"/>
      <c r="GX631" s="332"/>
      <c r="GY631" s="332"/>
      <c r="GZ631" s="332"/>
      <c r="HA631" s="332"/>
      <c r="HB631" s="332"/>
      <c r="HC631" s="332"/>
      <c r="HD631" s="332"/>
      <c r="HE631" s="332"/>
      <c r="HF631" s="332"/>
      <c r="HG631" s="332"/>
      <c r="HH631" s="332"/>
      <c r="HI631" s="332"/>
      <c r="HJ631" s="332"/>
      <c r="HK631" s="332"/>
      <c r="HL631" s="332"/>
      <c r="HM631" s="332"/>
      <c r="HN631" s="332"/>
      <c r="HO631" s="332"/>
      <c r="HP631" s="332"/>
      <c r="HQ631" s="332"/>
      <c r="HR631" s="332"/>
      <c r="HS631" s="332"/>
      <c r="HT631" s="332"/>
      <c r="HU631" s="332"/>
      <c r="HV631" s="332"/>
      <c r="HW631" s="332"/>
      <c r="HX631" s="332"/>
      <c r="HY631" s="332"/>
      <c r="HZ631" s="332"/>
      <c r="IA631" s="332"/>
      <c r="IB631" s="332"/>
      <c r="IC631" s="332"/>
      <c r="ID631" s="332"/>
      <c r="IE631" s="332"/>
      <c r="IF631" s="332"/>
      <c r="IG631" s="332"/>
    </row>
    <row r="632" s="301" customFormat="1" ht="24" customHeight="1" spans="1:241">
      <c r="A632" s="332"/>
      <c r="B632" s="332"/>
      <c r="C632" s="332"/>
      <c r="D632" s="332"/>
      <c r="E632" s="332"/>
      <c r="F632" s="332"/>
      <c r="G632" s="332"/>
      <c r="H632" s="332"/>
      <c r="I632" s="332"/>
      <c r="J632" s="332"/>
      <c r="K632" s="332"/>
      <c r="L632" s="332"/>
      <c r="M632" s="332"/>
      <c r="N632" s="332"/>
      <c r="O632" s="332"/>
      <c r="P632" s="332"/>
      <c r="Q632" s="332"/>
      <c r="R632" s="332"/>
      <c r="S632" s="332"/>
      <c r="T632" s="332"/>
      <c r="U632" s="332"/>
      <c r="V632" s="332"/>
      <c r="W632" s="332"/>
      <c r="X632" s="332"/>
      <c r="Y632" s="332"/>
      <c r="Z632" s="332"/>
      <c r="AA632" s="332"/>
      <c r="AB632" s="332"/>
      <c r="AC632" s="332"/>
      <c r="AD632" s="332"/>
      <c r="AE632" s="332"/>
      <c r="AF632" s="332"/>
      <c r="AG632" s="332"/>
      <c r="AH632" s="332"/>
      <c r="AI632" s="332"/>
      <c r="AJ632" s="332"/>
      <c r="AK632" s="332"/>
      <c r="AL632" s="332"/>
      <c r="AM632" s="332"/>
      <c r="AN632" s="332"/>
      <c r="AO632" s="332"/>
      <c r="AP632" s="332"/>
      <c r="AQ632" s="332"/>
      <c r="AR632" s="332"/>
      <c r="AS632" s="332"/>
      <c r="AT632" s="332"/>
      <c r="AU632" s="332"/>
      <c r="AV632" s="332"/>
      <c r="AW632" s="332"/>
      <c r="AX632" s="332"/>
      <c r="AY632" s="332"/>
      <c r="AZ632" s="332"/>
      <c r="BA632" s="332"/>
      <c r="BB632" s="332"/>
      <c r="BC632" s="332"/>
      <c r="BD632" s="332"/>
      <c r="BE632" s="332"/>
      <c r="BF632" s="332"/>
      <c r="BG632" s="332"/>
      <c r="BH632" s="332"/>
      <c r="BI632" s="332"/>
      <c r="BJ632" s="332"/>
      <c r="BK632" s="332"/>
      <c r="BL632" s="332"/>
      <c r="BM632" s="332"/>
      <c r="BN632" s="332"/>
      <c r="BO632" s="332"/>
      <c r="BP632" s="332"/>
      <c r="BQ632" s="332"/>
      <c r="BR632" s="332"/>
      <c r="BS632" s="332"/>
      <c r="BT632" s="332"/>
      <c r="BU632" s="332"/>
      <c r="BV632" s="332"/>
      <c r="BW632" s="332"/>
      <c r="BX632" s="332"/>
      <c r="BY632" s="332"/>
      <c r="BZ632" s="332"/>
      <c r="CA632" s="332"/>
      <c r="CB632" s="332"/>
      <c r="CC632" s="332"/>
      <c r="CD632" s="332"/>
      <c r="CE632" s="332"/>
      <c r="CF632" s="332"/>
      <c r="CG632" s="332"/>
      <c r="CH632" s="332"/>
      <c r="CI632" s="332"/>
      <c r="CJ632" s="332"/>
      <c r="CK632" s="332"/>
      <c r="CL632" s="332"/>
      <c r="CM632" s="332"/>
      <c r="CN632" s="332"/>
      <c r="CO632" s="332"/>
      <c r="CP632" s="332"/>
      <c r="CQ632" s="332"/>
      <c r="CR632" s="332"/>
      <c r="CS632" s="332"/>
      <c r="CT632" s="332"/>
      <c r="CU632" s="332"/>
      <c r="CV632" s="332"/>
      <c r="CW632" s="332"/>
      <c r="CX632" s="332"/>
      <c r="CY632" s="332"/>
      <c r="CZ632" s="332"/>
      <c r="DA632" s="332"/>
      <c r="DB632" s="332"/>
      <c r="DC632" s="332"/>
      <c r="DD632" s="332"/>
      <c r="DE632" s="332"/>
      <c r="DF632" s="332"/>
      <c r="DG632" s="332"/>
      <c r="DH632" s="332"/>
      <c r="DI632" s="332"/>
      <c r="DJ632" s="332"/>
      <c r="DK632" s="332"/>
      <c r="DL632" s="332"/>
      <c r="DM632" s="332"/>
      <c r="DN632" s="332"/>
      <c r="DO632" s="332"/>
      <c r="DP632" s="332"/>
      <c r="DQ632" s="332"/>
      <c r="DR632" s="332"/>
      <c r="DS632" s="332"/>
      <c r="DT632" s="332"/>
      <c r="DU632" s="332"/>
      <c r="DV632" s="332"/>
      <c r="DW632" s="332"/>
      <c r="DX632" s="332"/>
      <c r="DY632" s="332"/>
      <c r="DZ632" s="332"/>
      <c r="EA632" s="332"/>
      <c r="EB632" s="332"/>
      <c r="EC632" s="332"/>
      <c r="ED632" s="332"/>
      <c r="EE632" s="332"/>
      <c r="EF632" s="332"/>
      <c r="EG632" s="332"/>
      <c r="EH632" s="332"/>
      <c r="EI632" s="332"/>
      <c r="EJ632" s="332"/>
      <c r="EK632" s="332"/>
      <c r="EL632" s="332"/>
      <c r="EM632" s="332"/>
      <c r="EN632" s="332"/>
      <c r="EO632" s="332"/>
      <c r="EP632" s="332"/>
      <c r="EQ632" s="332"/>
      <c r="ER632" s="332"/>
      <c r="ES632" s="332"/>
      <c r="ET632" s="332"/>
      <c r="EU632" s="332"/>
      <c r="EV632" s="332"/>
      <c r="EW632" s="332"/>
      <c r="EX632" s="332"/>
      <c r="EY632" s="332"/>
      <c r="EZ632" s="332"/>
      <c r="FA632" s="332"/>
      <c r="FB632" s="332"/>
      <c r="FC632" s="332"/>
      <c r="FD632" s="332"/>
      <c r="FE632" s="332"/>
      <c r="FF632" s="332"/>
      <c r="FG632" s="332"/>
      <c r="FH632" s="332"/>
      <c r="FI632" s="332"/>
      <c r="FJ632" s="332"/>
      <c r="FK632" s="332"/>
      <c r="FL632" s="332"/>
      <c r="FM632" s="332"/>
      <c r="FN632" s="332"/>
      <c r="FO632" s="332"/>
      <c r="FP632" s="332"/>
      <c r="FQ632" s="332"/>
      <c r="FR632" s="332"/>
      <c r="FS632" s="332"/>
      <c r="FT632" s="332"/>
      <c r="FU632" s="332"/>
      <c r="FV632" s="332"/>
      <c r="FW632" s="332"/>
      <c r="FX632" s="332"/>
      <c r="FY632" s="332"/>
      <c r="FZ632" s="332"/>
      <c r="GA632" s="332"/>
      <c r="GB632" s="332"/>
      <c r="GC632" s="332"/>
      <c r="GD632" s="332"/>
      <c r="GE632" s="332"/>
      <c r="GF632" s="332"/>
      <c r="GG632" s="332"/>
      <c r="GH632" s="332"/>
      <c r="GI632" s="332"/>
      <c r="GJ632" s="332"/>
      <c r="GK632" s="332"/>
      <c r="GL632" s="332"/>
      <c r="GM632" s="332"/>
      <c r="GN632" s="332"/>
      <c r="GO632" s="332"/>
      <c r="GP632" s="332"/>
      <c r="GQ632" s="332"/>
      <c r="GR632" s="332"/>
      <c r="GS632" s="332"/>
      <c r="GT632" s="332"/>
      <c r="GU632" s="332"/>
      <c r="GV632" s="332"/>
      <c r="GW632" s="332"/>
      <c r="GX632" s="332"/>
      <c r="GY632" s="332"/>
      <c r="GZ632" s="332"/>
      <c r="HA632" s="332"/>
      <c r="HB632" s="332"/>
      <c r="HC632" s="332"/>
      <c r="HD632" s="332"/>
      <c r="HE632" s="332"/>
      <c r="HF632" s="332"/>
      <c r="HG632" s="332"/>
      <c r="HH632" s="332"/>
      <c r="HI632" s="332"/>
      <c r="HJ632" s="332"/>
      <c r="HK632" s="332"/>
      <c r="HL632" s="332"/>
      <c r="HM632" s="332"/>
      <c r="HN632" s="332"/>
      <c r="HO632" s="332"/>
      <c r="HP632" s="332"/>
      <c r="HQ632" s="332"/>
      <c r="HR632" s="332"/>
      <c r="HS632" s="332"/>
      <c r="HT632" s="332"/>
      <c r="HU632" s="332"/>
      <c r="HV632" s="332"/>
      <c r="HW632" s="332"/>
      <c r="HX632" s="332"/>
      <c r="HY632" s="332"/>
      <c r="HZ632" s="332"/>
      <c r="IA632" s="332"/>
      <c r="IB632" s="332"/>
      <c r="IC632" s="332"/>
      <c r="ID632" s="332"/>
      <c r="IE632" s="332"/>
      <c r="IF632" s="332"/>
      <c r="IG632" s="332"/>
    </row>
    <row r="633" s="301" customFormat="1" ht="24" customHeight="1" spans="1:241">
      <c r="A633" s="332"/>
      <c r="B633" s="332"/>
      <c r="C633" s="332"/>
      <c r="D633" s="332"/>
      <c r="E633" s="332"/>
      <c r="F633" s="332"/>
      <c r="G633" s="332"/>
      <c r="H633" s="332"/>
      <c r="I633" s="332"/>
      <c r="J633" s="332"/>
      <c r="K633" s="332"/>
      <c r="L633" s="332"/>
      <c r="M633" s="332"/>
      <c r="N633" s="332"/>
      <c r="O633" s="332"/>
      <c r="P633" s="332"/>
      <c r="Q633" s="332"/>
      <c r="R633" s="332"/>
      <c r="S633" s="332"/>
      <c r="T633" s="332"/>
      <c r="U633" s="332"/>
      <c r="V633" s="332"/>
      <c r="W633" s="332"/>
      <c r="X633" s="332"/>
      <c r="Y633" s="332"/>
      <c r="Z633" s="332"/>
      <c r="AA633" s="332"/>
      <c r="AB633" s="332"/>
      <c r="AC633" s="332"/>
      <c r="AD633" s="332"/>
      <c r="AE633" s="332"/>
      <c r="AF633" s="332"/>
      <c r="AG633" s="332"/>
      <c r="AH633" s="332"/>
      <c r="AI633" s="332"/>
      <c r="AJ633" s="332"/>
      <c r="AK633" s="332"/>
      <c r="AL633" s="332"/>
      <c r="AM633" s="332"/>
      <c r="AN633" s="332"/>
      <c r="AO633" s="332"/>
      <c r="AP633" s="332"/>
      <c r="AQ633" s="332"/>
      <c r="AR633" s="332"/>
      <c r="AS633" s="332"/>
      <c r="AT633" s="332"/>
      <c r="AU633" s="332"/>
      <c r="AV633" s="332"/>
      <c r="AW633" s="332"/>
      <c r="AX633" s="332"/>
      <c r="AY633" s="332"/>
      <c r="AZ633" s="332"/>
      <c r="BA633" s="332"/>
      <c r="BB633" s="332"/>
      <c r="BC633" s="332"/>
      <c r="BD633" s="332"/>
      <c r="BE633" s="332"/>
      <c r="BF633" s="332"/>
      <c r="BG633" s="332"/>
      <c r="BH633" s="332"/>
      <c r="BI633" s="332"/>
      <c r="BJ633" s="332"/>
      <c r="BK633" s="332"/>
      <c r="BL633" s="332"/>
      <c r="BM633" s="332"/>
      <c r="BN633" s="332"/>
      <c r="BO633" s="332"/>
      <c r="BP633" s="332"/>
      <c r="BQ633" s="332"/>
      <c r="BR633" s="332"/>
      <c r="BS633" s="332"/>
      <c r="BT633" s="332"/>
      <c r="BU633" s="332"/>
      <c r="BV633" s="332"/>
      <c r="BW633" s="332"/>
      <c r="BX633" s="332"/>
      <c r="BY633" s="332"/>
      <c r="BZ633" s="332"/>
      <c r="CA633" s="332"/>
      <c r="CB633" s="332"/>
      <c r="CC633" s="332"/>
      <c r="CD633" s="332"/>
      <c r="CE633" s="332"/>
      <c r="CF633" s="332"/>
      <c r="CG633" s="332"/>
      <c r="CH633" s="332"/>
      <c r="CI633" s="332"/>
      <c r="CJ633" s="332"/>
      <c r="CK633" s="332"/>
      <c r="CL633" s="332"/>
      <c r="CM633" s="332"/>
      <c r="CN633" s="332"/>
      <c r="CO633" s="332"/>
      <c r="CP633" s="332"/>
      <c r="CQ633" s="332"/>
      <c r="CR633" s="332"/>
      <c r="CS633" s="332"/>
      <c r="CT633" s="332"/>
      <c r="CU633" s="332"/>
      <c r="CV633" s="332"/>
      <c r="CW633" s="332"/>
      <c r="CX633" s="332"/>
      <c r="CY633" s="332"/>
      <c r="CZ633" s="332"/>
      <c r="DA633" s="332"/>
      <c r="DB633" s="332"/>
      <c r="DC633" s="332"/>
      <c r="DD633" s="332"/>
      <c r="DE633" s="332"/>
      <c r="DF633" s="332"/>
      <c r="DG633" s="332"/>
      <c r="DH633" s="332"/>
      <c r="DI633" s="332"/>
      <c r="DJ633" s="332"/>
      <c r="DK633" s="332"/>
      <c r="DL633" s="332"/>
      <c r="DM633" s="332"/>
      <c r="DN633" s="332"/>
      <c r="DO633" s="332"/>
      <c r="DP633" s="332"/>
      <c r="DQ633" s="332"/>
      <c r="DR633" s="332"/>
      <c r="DS633" s="332"/>
      <c r="DT633" s="332"/>
      <c r="DU633" s="332"/>
      <c r="DV633" s="332"/>
      <c r="DW633" s="332"/>
      <c r="DX633" s="332"/>
      <c r="DY633" s="332"/>
      <c r="DZ633" s="332"/>
      <c r="EA633" s="332"/>
      <c r="EB633" s="332"/>
      <c r="EC633" s="332"/>
      <c r="ED633" s="332"/>
      <c r="EE633" s="332"/>
      <c r="EF633" s="332"/>
      <c r="EG633" s="332"/>
      <c r="EH633" s="332"/>
      <c r="EI633" s="332"/>
      <c r="EJ633" s="332"/>
      <c r="EK633" s="332"/>
      <c r="EL633" s="332"/>
      <c r="EM633" s="332"/>
      <c r="EN633" s="332"/>
      <c r="EO633" s="332"/>
      <c r="EP633" s="332"/>
      <c r="EQ633" s="332"/>
      <c r="ER633" s="332"/>
      <c r="ES633" s="332"/>
      <c r="ET633" s="332"/>
      <c r="EU633" s="332"/>
      <c r="EV633" s="332"/>
      <c r="EW633" s="332"/>
      <c r="EX633" s="332"/>
      <c r="EY633" s="332"/>
      <c r="EZ633" s="332"/>
      <c r="FA633" s="332"/>
      <c r="FB633" s="332"/>
      <c r="FC633" s="332"/>
      <c r="FD633" s="332"/>
      <c r="FE633" s="332"/>
      <c r="FF633" s="332"/>
      <c r="FG633" s="332"/>
      <c r="FH633" s="332"/>
      <c r="FI633" s="332"/>
      <c r="FJ633" s="332"/>
      <c r="FK633" s="332"/>
      <c r="FL633" s="332"/>
      <c r="FM633" s="332"/>
      <c r="FN633" s="332"/>
      <c r="FO633" s="332"/>
      <c r="FP633" s="332"/>
      <c r="FQ633" s="332"/>
      <c r="FR633" s="332"/>
      <c r="FS633" s="332"/>
      <c r="FT633" s="332"/>
      <c r="FU633" s="332"/>
      <c r="FV633" s="332"/>
      <c r="FW633" s="332"/>
      <c r="FX633" s="332"/>
      <c r="FY633" s="332"/>
      <c r="FZ633" s="332"/>
      <c r="GA633" s="332"/>
      <c r="GB633" s="332"/>
      <c r="GC633" s="332"/>
      <c r="GD633" s="332"/>
      <c r="GE633" s="332"/>
      <c r="GF633" s="332"/>
      <c r="GG633" s="332"/>
      <c r="GH633" s="332"/>
      <c r="GI633" s="332"/>
      <c r="GJ633" s="332"/>
      <c r="GK633" s="332"/>
      <c r="GL633" s="332"/>
      <c r="GM633" s="332"/>
      <c r="GN633" s="332"/>
      <c r="GO633" s="332"/>
      <c r="GP633" s="332"/>
      <c r="GQ633" s="332"/>
      <c r="GR633" s="332"/>
      <c r="GS633" s="332"/>
      <c r="GT633" s="332"/>
      <c r="GU633" s="332"/>
      <c r="GV633" s="332"/>
      <c r="GW633" s="332"/>
      <c r="GX633" s="332"/>
      <c r="GY633" s="332"/>
      <c r="GZ633" s="332"/>
      <c r="HA633" s="332"/>
      <c r="HB633" s="332"/>
      <c r="HC633" s="332"/>
      <c r="HD633" s="332"/>
      <c r="HE633" s="332"/>
      <c r="HF633" s="332"/>
      <c r="HG633" s="332"/>
      <c r="HH633" s="332"/>
      <c r="HI633" s="332"/>
      <c r="HJ633" s="332"/>
      <c r="HK633" s="332"/>
      <c r="HL633" s="332"/>
      <c r="HM633" s="332"/>
      <c r="HN633" s="332"/>
      <c r="HO633" s="332"/>
      <c r="HP633" s="332"/>
      <c r="HQ633" s="332"/>
      <c r="HR633" s="332"/>
      <c r="HS633" s="332"/>
      <c r="HT633" s="332"/>
      <c r="HU633" s="332"/>
      <c r="HV633" s="332"/>
      <c r="HW633" s="332"/>
      <c r="HX633" s="332"/>
      <c r="HY633" s="332"/>
      <c r="HZ633" s="332"/>
      <c r="IA633" s="332"/>
      <c r="IB633" s="332"/>
      <c r="IC633" s="332"/>
      <c r="ID633" s="332"/>
      <c r="IE633" s="332"/>
      <c r="IF633" s="332"/>
      <c r="IG633" s="332"/>
    </row>
    <row r="634" s="301" customFormat="1" ht="24" customHeight="1" spans="1:241">
      <c r="A634" s="332"/>
      <c r="B634" s="332"/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32"/>
      <c r="U634" s="332"/>
      <c r="V634" s="332"/>
      <c r="W634" s="332"/>
      <c r="X634" s="332"/>
      <c r="Y634" s="332"/>
      <c r="Z634" s="332"/>
      <c r="AA634" s="332"/>
      <c r="AB634" s="332"/>
      <c r="AC634" s="332"/>
      <c r="AD634" s="332"/>
      <c r="AE634" s="332"/>
      <c r="AF634" s="332"/>
      <c r="AG634" s="332"/>
      <c r="AH634" s="332"/>
      <c r="AI634" s="332"/>
      <c r="AJ634" s="332"/>
      <c r="AK634" s="332"/>
      <c r="AL634" s="332"/>
      <c r="AM634" s="332"/>
      <c r="AN634" s="332"/>
      <c r="AO634" s="332"/>
      <c r="AP634" s="332"/>
      <c r="AQ634" s="332"/>
      <c r="AR634" s="332"/>
      <c r="AS634" s="332"/>
      <c r="AT634" s="332"/>
      <c r="AU634" s="332"/>
      <c r="AV634" s="332"/>
      <c r="AW634" s="332"/>
      <c r="AX634" s="332"/>
      <c r="AY634" s="332"/>
      <c r="AZ634" s="332"/>
      <c r="BA634" s="332"/>
      <c r="BB634" s="332"/>
      <c r="BC634" s="332"/>
      <c r="BD634" s="332"/>
      <c r="BE634" s="332"/>
      <c r="BF634" s="332"/>
      <c r="BG634" s="332"/>
      <c r="BH634" s="332"/>
      <c r="BI634" s="332"/>
      <c r="BJ634" s="332"/>
      <c r="BK634" s="332"/>
      <c r="BL634" s="332"/>
      <c r="BM634" s="332"/>
      <c r="BN634" s="332"/>
      <c r="BO634" s="332"/>
      <c r="BP634" s="332"/>
      <c r="BQ634" s="332"/>
      <c r="BR634" s="332"/>
      <c r="BS634" s="332"/>
      <c r="BT634" s="332"/>
      <c r="BU634" s="332"/>
      <c r="BV634" s="332"/>
      <c r="BW634" s="332"/>
      <c r="BX634" s="332"/>
      <c r="BY634" s="332"/>
      <c r="BZ634" s="332"/>
      <c r="CA634" s="332"/>
      <c r="CB634" s="332"/>
      <c r="CC634" s="332"/>
      <c r="CD634" s="332"/>
      <c r="CE634" s="332"/>
      <c r="CF634" s="332"/>
      <c r="CG634" s="332"/>
      <c r="CH634" s="332"/>
      <c r="CI634" s="332"/>
      <c r="CJ634" s="332"/>
      <c r="CK634" s="332"/>
      <c r="CL634" s="332"/>
      <c r="CM634" s="332"/>
      <c r="CN634" s="332"/>
      <c r="CO634" s="332"/>
      <c r="CP634" s="332"/>
      <c r="CQ634" s="332"/>
      <c r="CR634" s="332"/>
      <c r="CS634" s="332"/>
      <c r="CT634" s="332"/>
      <c r="CU634" s="332"/>
      <c r="CV634" s="332"/>
      <c r="CW634" s="332"/>
      <c r="CX634" s="332"/>
      <c r="CY634" s="332"/>
      <c r="CZ634" s="332"/>
      <c r="DA634" s="332"/>
      <c r="DB634" s="332"/>
      <c r="DC634" s="332"/>
      <c r="DD634" s="332"/>
      <c r="DE634" s="332"/>
      <c r="DF634" s="332"/>
      <c r="DG634" s="332"/>
      <c r="DH634" s="332"/>
      <c r="DI634" s="332"/>
      <c r="DJ634" s="332"/>
      <c r="DK634" s="332"/>
      <c r="DL634" s="332"/>
      <c r="DM634" s="332"/>
      <c r="DN634" s="332"/>
      <c r="DO634" s="332"/>
      <c r="DP634" s="332"/>
      <c r="DQ634" s="332"/>
      <c r="DR634" s="332"/>
      <c r="DS634" s="332"/>
      <c r="DT634" s="332"/>
      <c r="DU634" s="332"/>
      <c r="DV634" s="332"/>
      <c r="DW634" s="332"/>
      <c r="DX634" s="332"/>
      <c r="DY634" s="332"/>
      <c r="DZ634" s="332"/>
      <c r="EA634" s="332"/>
      <c r="EB634" s="332"/>
      <c r="EC634" s="332"/>
      <c r="ED634" s="332"/>
      <c r="EE634" s="332"/>
      <c r="EF634" s="332"/>
      <c r="EG634" s="332"/>
      <c r="EH634" s="332"/>
      <c r="EI634" s="332"/>
      <c r="EJ634" s="332"/>
      <c r="EK634" s="332"/>
      <c r="EL634" s="332"/>
      <c r="EM634" s="332"/>
      <c r="EN634" s="332"/>
      <c r="EO634" s="332"/>
      <c r="EP634" s="332"/>
      <c r="EQ634" s="332"/>
      <c r="ER634" s="332"/>
      <c r="ES634" s="332"/>
      <c r="ET634" s="332"/>
      <c r="EU634" s="332"/>
      <c r="EV634" s="332"/>
      <c r="EW634" s="332"/>
      <c r="EX634" s="332"/>
      <c r="EY634" s="332"/>
      <c r="EZ634" s="332"/>
      <c r="FA634" s="332"/>
      <c r="FB634" s="332"/>
      <c r="FC634" s="332"/>
      <c r="FD634" s="332"/>
      <c r="FE634" s="332"/>
      <c r="FF634" s="332"/>
      <c r="FG634" s="332"/>
      <c r="FH634" s="332"/>
      <c r="FI634" s="332"/>
      <c r="FJ634" s="332"/>
      <c r="FK634" s="332"/>
      <c r="FL634" s="332"/>
      <c r="FM634" s="332"/>
      <c r="FN634" s="332"/>
      <c r="FO634" s="332"/>
      <c r="FP634" s="332"/>
      <c r="FQ634" s="332"/>
      <c r="FR634" s="332"/>
      <c r="FS634" s="332"/>
      <c r="FT634" s="332"/>
      <c r="FU634" s="332"/>
      <c r="FV634" s="332"/>
      <c r="FW634" s="332"/>
      <c r="FX634" s="332"/>
      <c r="FY634" s="332"/>
      <c r="FZ634" s="332"/>
      <c r="GA634" s="332"/>
      <c r="GB634" s="332"/>
      <c r="GC634" s="332"/>
      <c r="GD634" s="332"/>
      <c r="GE634" s="332"/>
      <c r="GF634" s="332"/>
      <c r="GG634" s="332"/>
      <c r="GH634" s="332"/>
      <c r="GI634" s="332"/>
      <c r="GJ634" s="332"/>
      <c r="GK634" s="332"/>
      <c r="GL634" s="332"/>
      <c r="GM634" s="332"/>
      <c r="GN634" s="332"/>
      <c r="GO634" s="332"/>
      <c r="GP634" s="332"/>
      <c r="GQ634" s="332"/>
      <c r="GR634" s="332"/>
      <c r="GS634" s="332"/>
      <c r="GT634" s="332"/>
      <c r="GU634" s="332"/>
      <c r="GV634" s="332"/>
      <c r="GW634" s="332"/>
      <c r="GX634" s="332"/>
      <c r="GY634" s="332"/>
      <c r="GZ634" s="332"/>
      <c r="HA634" s="332"/>
      <c r="HB634" s="332"/>
      <c r="HC634" s="332"/>
      <c r="HD634" s="332"/>
      <c r="HE634" s="332"/>
      <c r="HF634" s="332"/>
      <c r="HG634" s="332"/>
      <c r="HH634" s="332"/>
      <c r="HI634" s="332"/>
      <c r="HJ634" s="332"/>
      <c r="HK634" s="332"/>
      <c r="HL634" s="332"/>
      <c r="HM634" s="332"/>
      <c r="HN634" s="332"/>
      <c r="HO634" s="332"/>
      <c r="HP634" s="332"/>
      <c r="HQ634" s="332"/>
      <c r="HR634" s="332"/>
      <c r="HS634" s="332"/>
      <c r="HT634" s="332"/>
      <c r="HU634" s="332"/>
      <c r="HV634" s="332"/>
      <c r="HW634" s="332"/>
      <c r="HX634" s="332"/>
      <c r="HY634" s="332"/>
      <c r="HZ634" s="332"/>
      <c r="IA634" s="332"/>
      <c r="IB634" s="332"/>
      <c r="IC634" s="332"/>
      <c r="ID634" s="332"/>
      <c r="IE634" s="332"/>
      <c r="IF634" s="332"/>
      <c r="IG634" s="332"/>
    </row>
    <row r="635" s="301" customFormat="1" ht="24" customHeight="1" spans="1:241">
      <c r="A635" s="332"/>
      <c r="B635" s="332"/>
      <c r="C635" s="332"/>
      <c r="D635" s="332"/>
      <c r="E635" s="332"/>
      <c r="F635" s="332"/>
      <c r="G635" s="332"/>
      <c r="H635" s="332"/>
      <c r="I635" s="332"/>
      <c r="J635" s="332"/>
      <c r="K635" s="332"/>
      <c r="L635" s="332"/>
      <c r="M635" s="332"/>
      <c r="N635" s="332"/>
      <c r="O635" s="332"/>
      <c r="P635" s="332"/>
      <c r="Q635" s="332"/>
      <c r="R635" s="332"/>
      <c r="S635" s="332"/>
      <c r="T635" s="332"/>
      <c r="U635" s="332"/>
      <c r="V635" s="332"/>
      <c r="W635" s="332"/>
      <c r="X635" s="332"/>
      <c r="Y635" s="332"/>
      <c r="Z635" s="332"/>
      <c r="AA635" s="332"/>
      <c r="AB635" s="332"/>
      <c r="AC635" s="332"/>
      <c r="AD635" s="332"/>
      <c r="AE635" s="332"/>
      <c r="AF635" s="332"/>
      <c r="AG635" s="332"/>
      <c r="AH635" s="332"/>
      <c r="AI635" s="332"/>
      <c r="AJ635" s="332"/>
      <c r="AK635" s="332"/>
      <c r="AL635" s="332"/>
      <c r="AM635" s="332"/>
      <c r="AN635" s="332"/>
      <c r="AO635" s="332"/>
      <c r="AP635" s="332"/>
      <c r="AQ635" s="332"/>
      <c r="AR635" s="332"/>
      <c r="AS635" s="332"/>
      <c r="AT635" s="332"/>
      <c r="AU635" s="332"/>
      <c r="AV635" s="332"/>
      <c r="AW635" s="332"/>
      <c r="AX635" s="332"/>
      <c r="AY635" s="332"/>
      <c r="AZ635" s="332"/>
      <c r="BA635" s="332"/>
      <c r="BB635" s="332"/>
      <c r="BC635" s="332"/>
      <c r="BD635" s="332"/>
      <c r="BE635" s="332"/>
      <c r="BF635" s="332"/>
      <c r="BG635" s="332"/>
      <c r="BH635" s="332"/>
      <c r="BI635" s="332"/>
      <c r="BJ635" s="332"/>
      <c r="BK635" s="332"/>
      <c r="BL635" s="332"/>
      <c r="BM635" s="332"/>
      <c r="BN635" s="332"/>
      <c r="BO635" s="332"/>
      <c r="BP635" s="332"/>
      <c r="BQ635" s="332"/>
      <c r="BR635" s="332"/>
      <c r="BS635" s="332"/>
      <c r="BT635" s="332"/>
      <c r="BU635" s="332"/>
      <c r="BV635" s="332"/>
      <c r="BW635" s="332"/>
      <c r="BX635" s="332"/>
      <c r="BY635" s="332"/>
      <c r="BZ635" s="332"/>
      <c r="CA635" s="332"/>
      <c r="CB635" s="332"/>
      <c r="CC635" s="332"/>
      <c r="CD635" s="332"/>
      <c r="CE635" s="332"/>
      <c r="CF635" s="332"/>
      <c r="CG635" s="332"/>
      <c r="CH635" s="332"/>
      <c r="CI635" s="332"/>
      <c r="CJ635" s="332"/>
      <c r="CK635" s="332"/>
      <c r="CL635" s="332"/>
      <c r="CM635" s="332"/>
      <c r="CN635" s="332"/>
      <c r="CO635" s="332"/>
      <c r="CP635" s="332"/>
      <c r="CQ635" s="332"/>
      <c r="CR635" s="332"/>
      <c r="CS635" s="332"/>
      <c r="CT635" s="332"/>
      <c r="CU635" s="332"/>
      <c r="CV635" s="332"/>
      <c r="CW635" s="332"/>
      <c r="CX635" s="332"/>
      <c r="CY635" s="332"/>
      <c r="CZ635" s="332"/>
      <c r="DA635" s="332"/>
      <c r="DB635" s="332"/>
      <c r="DC635" s="332"/>
      <c r="DD635" s="332"/>
      <c r="DE635" s="332"/>
      <c r="DF635" s="332"/>
      <c r="DG635" s="332"/>
      <c r="DH635" s="332"/>
      <c r="DI635" s="332"/>
      <c r="DJ635" s="332"/>
      <c r="DK635" s="332"/>
      <c r="DL635" s="332"/>
      <c r="DM635" s="332"/>
      <c r="DN635" s="332"/>
      <c r="DO635" s="332"/>
      <c r="DP635" s="332"/>
      <c r="DQ635" s="332"/>
      <c r="DR635" s="332"/>
      <c r="DS635" s="332"/>
      <c r="DT635" s="332"/>
      <c r="DU635" s="332"/>
      <c r="DV635" s="332"/>
      <c r="DW635" s="332"/>
      <c r="DX635" s="332"/>
      <c r="DY635" s="332"/>
      <c r="DZ635" s="332"/>
      <c r="EA635" s="332"/>
      <c r="EB635" s="332"/>
      <c r="EC635" s="332"/>
      <c r="ED635" s="332"/>
      <c r="EE635" s="332"/>
      <c r="EF635" s="332"/>
      <c r="EG635" s="332"/>
      <c r="EH635" s="332"/>
      <c r="EI635" s="332"/>
      <c r="EJ635" s="332"/>
      <c r="EK635" s="332"/>
      <c r="EL635" s="332"/>
      <c r="EM635" s="332"/>
      <c r="EN635" s="332"/>
      <c r="EO635" s="332"/>
      <c r="EP635" s="332"/>
      <c r="EQ635" s="332"/>
      <c r="ER635" s="332"/>
      <c r="ES635" s="332"/>
      <c r="ET635" s="332"/>
      <c r="EU635" s="332"/>
      <c r="EV635" s="332"/>
      <c r="EW635" s="332"/>
      <c r="EX635" s="332"/>
      <c r="EY635" s="332"/>
      <c r="EZ635" s="332"/>
      <c r="FA635" s="332"/>
      <c r="FB635" s="332"/>
      <c r="FC635" s="332"/>
      <c r="FD635" s="332"/>
      <c r="FE635" s="332"/>
      <c r="FF635" s="332"/>
      <c r="FG635" s="332"/>
      <c r="FH635" s="332"/>
      <c r="FI635" s="332"/>
      <c r="FJ635" s="332"/>
      <c r="FK635" s="332"/>
      <c r="FL635" s="332"/>
      <c r="FM635" s="332"/>
      <c r="FN635" s="332"/>
      <c r="FO635" s="332"/>
      <c r="FP635" s="332"/>
      <c r="FQ635" s="332"/>
      <c r="FR635" s="332"/>
      <c r="FS635" s="332"/>
      <c r="FT635" s="332"/>
      <c r="FU635" s="332"/>
      <c r="FV635" s="332"/>
      <c r="FW635" s="332"/>
      <c r="FX635" s="332"/>
      <c r="FY635" s="332"/>
      <c r="FZ635" s="332"/>
      <c r="GA635" s="332"/>
      <c r="GB635" s="332"/>
      <c r="GC635" s="332"/>
      <c r="GD635" s="332"/>
      <c r="GE635" s="332"/>
      <c r="GF635" s="332"/>
      <c r="GG635" s="332"/>
      <c r="GH635" s="332"/>
      <c r="GI635" s="332"/>
      <c r="GJ635" s="332"/>
      <c r="GK635" s="332"/>
      <c r="GL635" s="332"/>
      <c r="GM635" s="332"/>
      <c r="GN635" s="332"/>
      <c r="GO635" s="332"/>
      <c r="GP635" s="332"/>
      <c r="GQ635" s="332"/>
      <c r="GR635" s="332"/>
      <c r="GS635" s="332"/>
      <c r="GT635" s="332"/>
      <c r="GU635" s="332"/>
      <c r="GV635" s="332"/>
      <c r="GW635" s="332"/>
      <c r="GX635" s="332"/>
      <c r="GY635" s="332"/>
      <c r="GZ635" s="332"/>
      <c r="HA635" s="332"/>
      <c r="HB635" s="332"/>
      <c r="HC635" s="332"/>
      <c r="HD635" s="332"/>
      <c r="HE635" s="332"/>
      <c r="HF635" s="332"/>
      <c r="HG635" s="332"/>
      <c r="HH635" s="332"/>
      <c r="HI635" s="332"/>
      <c r="HJ635" s="332"/>
      <c r="HK635" s="332"/>
      <c r="HL635" s="332"/>
      <c r="HM635" s="332"/>
      <c r="HN635" s="332"/>
      <c r="HO635" s="332"/>
      <c r="HP635" s="332"/>
      <c r="HQ635" s="332"/>
      <c r="HR635" s="332"/>
      <c r="HS635" s="332"/>
      <c r="HT635" s="332"/>
      <c r="HU635" s="332"/>
      <c r="HV635" s="332"/>
      <c r="HW635" s="332"/>
      <c r="HX635" s="332"/>
      <c r="HY635" s="332"/>
      <c r="HZ635" s="332"/>
      <c r="IA635" s="332"/>
      <c r="IB635" s="332"/>
      <c r="IC635" s="332"/>
      <c r="ID635" s="332"/>
      <c r="IE635" s="332"/>
      <c r="IF635" s="332"/>
      <c r="IG635" s="332"/>
    </row>
    <row r="636" s="301" customFormat="1" ht="24" customHeight="1" spans="1:241">
      <c r="A636" s="332"/>
      <c r="B636" s="332"/>
      <c r="C636" s="332"/>
      <c r="D636" s="332"/>
      <c r="E636" s="332"/>
      <c r="F636" s="332"/>
      <c r="G636" s="332"/>
      <c r="H636" s="332"/>
      <c r="I636" s="332"/>
      <c r="J636" s="332"/>
      <c r="K636" s="332"/>
      <c r="L636" s="332"/>
      <c r="M636" s="332"/>
      <c r="N636" s="332"/>
      <c r="O636" s="332"/>
      <c r="P636" s="332"/>
      <c r="Q636" s="332"/>
      <c r="R636" s="332"/>
      <c r="S636" s="332"/>
      <c r="T636" s="332"/>
      <c r="U636" s="332"/>
      <c r="V636" s="332"/>
      <c r="W636" s="332"/>
      <c r="X636" s="332"/>
      <c r="Y636" s="332"/>
      <c r="Z636" s="332"/>
      <c r="AA636" s="332"/>
      <c r="AB636" s="332"/>
      <c r="AC636" s="332"/>
      <c r="AD636" s="332"/>
      <c r="AE636" s="332"/>
      <c r="AF636" s="332"/>
      <c r="AG636" s="332"/>
      <c r="AH636" s="332"/>
      <c r="AI636" s="332"/>
      <c r="AJ636" s="332"/>
      <c r="AK636" s="332"/>
      <c r="AL636" s="332"/>
      <c r="AM636" s="332"/>
      <c r="AN636" s="332"/>
      <c r="AO636" s="332"/>
      <c r="AP636" s="332"/>
      <c r="AQ636" s="332"/>
      <c r="AR636" s="332"/>
      <c r="AS636" s="332"/>
      <c r="AT636" s="332"/>
      <c r="AU636" s="332"/>
      <c r="AV636" s="332"/>
      <c r="AW636" s="332"/>
      <c r="AX636" s="332"/>
      <c r="AY636" s="332"/>
      <c r="AZ636" s="332"/>
      <c r="BA636" s="332"/>
      <c r="BB636" s="332"/>
      <c r="BC636" s="332"/>
      <c r="BD636" s="332"/>
      <c r="BE636" s="332"/>
      <c r="BF636" s="332"/>
      <c r="BG636" s="332"/>
      <c r="BH636" s="332"/>
      <c r="BI636" s="332"/>
      <c r="BJ636" s="332"/>
      <c r="BK636" s="332"/>
      <c r="BL636" s="332"/>
      <c r="BM636" s="332"/>
      <c r="BN636" s="332"/>
      <c r="BO636" s="332"/>
      <c r="BP636" s="332"/>
      <c r="BQ636" s="332"/>
      <c r="BR636" s="332"/>
      <c r="BS636" s="332"/>
      <c r="BT636" s="332"/>
      <c r="BU636" s="332"/>
      <c r="BV636" s="332"/>
      <c r="BW636" s="332"/>
      <c r="BX636" s="332"/>
      <c r="BY636" s="332"/>
      <c r="BZ636" s="332"/>
      <c r="CA636" s="332"/>
      <c r="CB636" s="332"/>
      <c r="CC636" s="332"/>
      <c r="CD636" s="332"/>
      <c r="CE636" s="332"/>
      <c r="CF636" s="332"/>
      <c r="CG636" s="332"/>
      <c r="CH636" s="332"/>
      <c r="CI636" s="332"/>
      <c r="CJ636" s="332"/>
      <c r="CK636" s="332"/>
      <c r="CL636" s="332"/>
      <c r="CM636" s="332"/>
      <c r="CN636" s="332"/>
      <c r="CO636" s="332"/>
      <c r="CP636" s="332"/>
      <c r="CQ636" s="332"/>
      <c r="CR636" s="332"/>
      <c r="CS636" s="332"/>
      <c r="CT636" s="332"/>
      <c r="CU636" s="332"/>
      <c r="CV636" s="332"/>
      <c r="CW636" s="332"/>
      <c r="CX636" s="332"/>
      <c r="CY636" s="332"/>
      <c r="CZ636" s="332"/>
      <c r="DA636" s="332"/>
      <c r="DB636" s="332"/>
      <c r="DC636" s="332"/>
      <c r="DD636" s="332"/>
      <c r="DE636" s="332"/>
      <c r="DF636" s="332"/>
      <c r="DG636" s="332"/>
      <c r="DH636" s="332"/>
      <c r="DI636" s="332"/>
      <c r="DJ636" s="332"/>
      <c r="DK636" s="332"/>
      <c r="DL636" s="332"/>
      <c r="DM636" s="332"/>
      <c r="DN636" s="332"/>
      <c r="DO636" s="332"/>
      <c r="DP636" s="332"/>
      <c r="DQ636" s="332"/>
      <c r="DR636" s="332"/>
      <c r="DS636" s="332"/>
      <c r="DT636" s="332"/>
      <c r="DU636" s="332"/>
      <c r="DV636" s="332"/>
      <c r="DW636" s="332"/>
      <c r="DX636" s="332"/>
      <c r="DY636" s="332"/>
      <c r="DZ636" s="332"/>
      <c r="EA636" s="332"/>
      <c r="EB636" s="332"/>
      <c r="EC636" s="332"/>
      <c r="ED636" s="332"/>
      <c r="EE636" s="332"/>
      <c r="EF636" s="332"/>
      <c r="EG636" s="332"/>
      <c r="EH636" s="332"/>
      <c r="EI636" s="332"/>
      <c r="EJ636" s="332"/>
      <c r="EK636" s="332"/>
      <c r="EL636" s="332"/>
      <c r="EM636" s="332"/>
      <c r="EN636" s="332"/>
      <c r="EO636" s="332"/>
      <c r="EP636" s="332"/>
      <c r="EQ636" s="332"/>
      <c r="ER636" s="332"/>
      <c r="ES636" s="332"/>
      <c r="ET636" s="332"/>
      <c r="EU636" s="332"/>
      <c r="EV636" s="332"/>
      <c r="EW636" s="332"/>
      <c r="EX636" s="332"/>
      <c r="EY636" s="332"/>
      <c r="EZ636" s="332"/>
      <c r="FA636" s="332"/>
      <c r="FB636" s="332"/>
      <c r="FC636" s="332"/>
      <c r="FD636" s="332"/>
      <c r="FE636" s="332"/>
      <c r="FF636" s="332"/>
      <c r="FG636" s="332"/>
      <c r="FH636" s="332"/>
      <c r="FI636" s="332"/>
      <c r="FJ636" s="332"/>
      <c r="FK636" s="332"/>
      <c r="FL636" s="332"/>
      <c r="FM636" s="332"/>
      <c r="FN636" s="332"/>
      <c r="FO636" s="332"/>
      <c r="FP636" s="332"/>
      <c r="FQ636" s="332"/>
      <c r="FR636" s="332"/>
      <c r="FS636" s="332"/>
      <c r="FT636" s="332"/>
      <c r="FU636" s="332"/>
      <c r="FV636" s="332"/>
      <c r="FW636" s="332"/>
      <c r="FX636" s="332"/>
      <c r="FY636" s="332"/>
      <c r="FZ636" s="332"/>
      <c r="GA636" s="332"/>
      <c r="GB636" s="332"/>
      <c r="GC636" s="332"/>
      <c r="GD636" s="332"/>
      <c r="GE636" s="332"/>
      <c r="GF636" s="332"/>
      <c r="GG636" s="332"/>
      <c r="GH636" s="332"/>
      <c r="GI636" s="332"/>
      <c r="GJ636" s="332"/>
      <c r="GK636" s="332"/>
      <c r="GL636" s="332"/>
      <c r="GM636" s="332"/>
      <c r="GN636" s="332"/>
      <c r="GO636" s="332"/>
      <c r="GP636" s="332"/>
      <c r="GQ636" s="332"/>
      <c r="GR636" s="332"/>
      <c r="GS636" s="332"/>
      <c r="GT636" s="332"/>
      <c r="GU636" s="332"/>
      <c r="GV636" s="332"/>
      <c r="GW636" s="332"/>
      <c r="GX636" s="332"/>
      <c r="GY636" s="332"/>
      <c r="GZ636" s="332"/>
      <c r="HA636" s="332"/>
      <c r="HB636" s="332"/>
      <c r="HC636" s="332"/>
      <c r="HD636" s="332"/>
      <c r="HE636" s="332"/>
      <c r="HF636" s="332"/>
      <c r="HG636" s="332"/>
      <c r="HH636" s="332"/>
      <c r="HI636" s="332"/>
      <c r="HJ636" s="332"/>
      <c r="HK636" s="332"/>
      <c r="HL636" s="332"/>
      <c r="HM636" s="332"/>
      <c r="HN636" s="332"/>
      <c r="HO636" s="332"/>
      <c r="HP636" s="332"/>
      <c r="HQ636" s="332"/>
      <c r="HR636" s="332"/>
      <c r="HS636" s="332"/>
      <c r="HT636" s="332"/>
      <c r="HU636" s="332"/>
      <c r="HV636" s="332"/>
      <c r="HW636" s="332"/>
      <c r="HX636" s="332"/>
      <c r="HY636" s="332"/>
      <c r="HZ636" s="332"/>
      <c r="IA636" s="332"/>
      <c r="IB636" s="332"/>
      <c r="IC636" s="332"/>
      <c r="ID636" s="332"/>
      <c r="IE636" s="332"/>
      <c r="IF636" s="332"/>
      <c r="IG636" s="332"/>
    </row>
    <row r="637" s="301" customFormat="1" ht="24" customHeight="1" spans="1:241">
      <c r="A637" s="332"/>
      <c r="B637" s="332"/>
      <c r="C637" s="332"/>
      <c r="D637" s="332"/>
      <c r="E637" s="332"/>
      <c r="F637" s="332"/>
      <c r="G637" s="332"/>
      <c r="H637" s="332"/>
      <c r="I637" s="332"/>
      <c r="J637" s="332"/>
      <c r="K637" s="332"/>
      <c r="L637" s="332"/>
      <c r="M637" s="332"/>
      <c r="N637" s="332"/>
      <c r="O637" s="332"/>
      <c r="P637" s="332"/>
      <c r="Q637" s="332"/>
      <c r="R637" s="332"/>
      <c r="S637" s="332"/>
      <c r="T637" s="332"/>
      <c r="U637" s="332"/>
      <c r="V637" s="332"/>
      <c r="W637" s="332"/>
      <c r="X637" s="332"/>
      <c r="Y637" s="332"/>
      <c r="Z637" s="332"/>
      <c r="AA637" s="332"/>
      <c r="AB637" s="332"/>
      <c r="AC637" s="332"/>
      <c r="AD637" s="332"/>
      <c r="AE637" s="332"/>
      <c r="AF637" s="332"/>
      <c r="AG637" s="332"/>
      <c r="AH637" s="332"/>
      <c r="AI637" s="332"/>
      <c r="AJ637" s="332"/>
      <c r="AK637" s="332"/>
      <c r="AL637" s="332"/>
      <c r="AM637" s="332"/>
      <c r="AN637" s="332"/>
      <c r="AO637" s="332"/>
      <c r="AP637" s="332"/>
      <c r="AQ637" s="332"/>
      <c r="AR637" s="332"/>
      <c r="AS637" s="332"/>
      <c r="AT637" s="332"/>
      <c r="AU637" s="332"/>
      <c r="AV637" s="332"/>
      <c r="AW637" s="332"/>
      <c r="AX637" s="332"/>
      <c r="AY637" s="332"/>
      <c r="AZ637" s="332"/>
      <c r="BA637" s="332"/>
      <c r="BB637" s="332"/>
      <c r="BC637" s="332"/>
      <c r="BD637" s="332"/>
      <c r="BE637" s="332"/>
      <c r="BF637" s="332"/>
      <c r="BG637" s="332"/>
      <c r="BH637" s="332"/>
      <c r="BI637" s="332"/>
      <c r="BJ637" s="332"/>
      <c r="BK637" s="332"/>
      <c r="BL637" s="332"/>
      <c r="BM637" s="332"/>
      <c r="BN637" s="332"/>
      <c r="BO637" s="332"/>
      <c r="BP637" s="332"/>
      <c r="BQ637" s="332"/>
      <c r="BR637" s="332"/>
      <c r="BS637" s="332"/>
      <c r="BT637" s="332"/>
      <c r="BU637" s="332"/>
      <c r="BV637" s="332"/>
      <c r="BW637" s="332"/>
      <c r="BX637" s="332"/>
      <c r="BY637" s="332"/>
      <c r="BZ637" s="332"/>
      <c r="CA637" s="332"/>
      <c r="CB637" s="332"/>
      <c r="CC637" s="332"/>
      <c r="CD637" s="332"/>
      <c r="CE637" s="332"/>
      <c r="CF637" s="332"/>
      <c r="CG637" s="332"/>
      <c r="CH637" s="332"/>
      <c r="CI637" s="332"/>
      <c r="CJ637" s="332"/>
      <c r="CK637" s="332"/>
      <c r="CL637" s="332"/>
      <c r="CM637" s="332"/>
      <c r="CN637" s="332"/>
      <c r="CO637" s="332"/>
      <c r="CP637" s="332"/>
      <c r="CQ637" s="332"/>
      <c r="CR637" s="332"/>
      <c r="CS637" s="332"/>
      <c r="CT637" s="332"/>
      <c r="CU637" s="332"/>
      <c r="CV637" s="332"/>
      <c r="CW637" s="332"/>
      <c r="CX637" s="332"/>
      <c r="CY637" s="332"/>
      <c r="CZ637" s="332"/>
      <c r="DA637" s="332"/>
      <c r="DB637" s="332"/>
      <c r="DC637" s="332"/>
      <c r="DD637" s="332"/>
      <c r="DE637" s="332"/>
      <c r="DF637" s="332"/>
      <c r="DG637" s="332"/>
      <c r="DH637" s="332"/>
      <c r="DI637" s="332"/>
      <c r="DJ637" s="332"/>
      <c r="DK637" s="332"/>
      <c r="DL637" s="332"/>
      <c r="DM637" s="332"/>
      <c r="DN637" s="332"/>
      <c r="DO637" s="332"/>
      <c r="DP637" s="332"/>
      <c r="DQ637" s="332"/>
      <c r="DR637" s="332"/>
      <c r="DS637" s="332"/>
      <c r="DT637" s="332"/>
      <c r="DU637" s="332"/>
      <c r="DV637" s="332"/>
      <c r="DW637" s="332"/>
      <c r="DX637" s="332"/>
      <c r="DY637" s="332"/>
      <c r="DZ637" s="332"/>
      <c r="EA637" s="332"/>
      <c r="EB637" s="332"/>
      <c r="EC637" s="332"/>
      <c r="ED637" s="332"/>
      <c r="EE637" s="332"/>
      <c r="EF637" s="332"/>
      <c r="EG637" s="332"/>
      <c r="EH637" s="332"/>
      <c r="EI637" s="332"/>
      <c r="EJ637" s="332"/>
      <c r="EK637" s="332"/>
      <c r="EL637" s="332"/>
      <c r="EM637" s="332"/>
      <c r="EN637" s="332"/>
      <c r="EO637" s="332"/>
      <c r="EP637" s="332"/>
      <c r="EQ637" s="332"/>
      <c r="ER637" s="332"/>
      <c r="ES637" s="332"/>
      <c r="ET637" s="332"/>
      <c r="EU637" s="332"/>
      <c r="EV637" s="332"/>
      <c r="EW637" s="332"/>
      <c r="EX637" s="332"/>
      <c r="EY637" s="332"/>
      <c r="EZ637" s="332"/>
      <c r="FA637" s="332"/>
      <c r="FB637" s="332"/>
      <c r="FC637" s="332"/>
      <c r="FD637" s="332"/>
      <c r="FE637" s="332"/>
      <c r="FF637" s="332"/>
      <c r="FG637" s="332"/>
      <c r="FH637" s="332"/>
      <c r="FI637" s="332"/>
      <c r="FJ637" s="332"/>
      <c r="FK637" s="332"/>
      <c r="FL637" s="332"/>
      <c r="FM637" s="332"/>
      <c r="FN637" s="332"/>
      <c r="FO637" s="332"/>
      <c r="FP637" s="332"/>
      <c r="FQ637" s="332"/>
      <c r="FR637" s="332"/>
      <c r="FS637" s="332"/>
      <c r="FT637" s="332"/>
      <c r="FU637" s="332"/>
      <c r="FV637" s="332"/>
      <c r="FW637" s="332"/>
      <c r="FX637" s="332"/>
      <c r="FY637" s="332"/>
      <c r="FZ637" s="332"/>
      <c r="GA637" s="332"/>
      <c r="GB637" s="332"/>
      <c r="GC637" s="332"/>
      <c r="GD637" s="332"/>
      <c r="GE637" s="332"/>
      <c r="GF637" s="332"/>
      <c r="GG637" s="332"/>
      <c r="GH637" s="332"/>
      <c r="GI637" s="332"/>
      <c r="GJ637" s="332"/>
      <c r="GK637" s="332"/>
      <c r="GL637" s="332"/>
      <c r="GM637" s="332"/>
      <c r="GN637" s="332"/>
      <c r="GO637" s="332"/>
      <c r="GP637" s="332"/>
      <c r="GQ637" s="332"/>
      <c r="GR637" s="332"/>
      <c r="GS637" s="332"/>
      <c r="GT637" s="332"/>
      <c r="GU637" s="332"/>
      <c r="GV637" s="332"/>
      <c r="GW637" s="332"/>
      <c r="GX637" s="332"/>
      <c r="GY637" s="332"/>
      <c r="GZ637" s="332"/>
      <c r="HA637" s="332"/>
      <c r="HB637" s="332"/>
      <c r="HC637" s="332"/>
      <c r="HD637" s="332"/>
      <c r="HE637" s="332"/>
      <c r="HF637" s="332"/>
      <c r="HG637" s="332"/>
      <c r="HH637" s="332"/>
      <c r="HI637" s="332"/>
      <c r="HJ637" s="332"/>
      <c r="HK637" s="332"/>
      <c r="HL637" s="332"/>
      <c r="HM637" s="332"/>
      <c r="HN637" s="332"/>
      <c r="HO637" s="332"/>
      <c r="HP637" s="332"/>
      <c r="HQ637" s="332"/>
      <c r="HR637" s="332"/>
      <c r="HS637" s="332"/>
      <c r="HT637" s="332"/>
      <c r="HU637" s="332"/>
      <c r="HV637" s="332"/>
      <c r="HW637" s="332"/>
      <c r="HX637" s="332"/>
      <c r="HY637" s="332"/>
      <c r="HZ637" s="332"/>
      <c r="IA637" s="332"/>
      <c r="IB637" s="332"/>
      <c r="IC637" s="332"/>
      <c r="ID637" s="332"/>
      <c r="IE637" s="332"/>
      <c r="IF637" s="332"/>
      <c r="IG637" s="332"/>
    </row>
    <row r="638" s="301" customFormat="1" ht="24" customHeight="1" spans="1:241">
      <c r="A638" s="332"/>
      <c r="B638" s="332"/>
      <c r="C638" s="332"/>
      <c r="D638" s="332"/>
      <c r="E638" s="332"/>
      <c r="F638" s="332"/>
      <c r="G638" s="332"/>
      <c r="H638" s="332"/>
      <c r="I638" s="332"/>
      <c r="J638" s="332"/>
      <c r="K638" s="332"/>
      <c r="L638" s="332"/>
      <c r="M638" s="332"/>
      <c r="N638" s="332"/>
      <c r="O638" s="332"/>
      <c r="P638" s="332"/>
      <c r="Q638" s="332"/>
      <c r="R638" s="332"/>
      <c r="S638" s="332"/>
      <c r="T638" s="332"/>
      <c r="U638" s="332"/>
      <c r="V638" s="332"/>
      <c r="W638" s="332"/>
      <c r="X638" s="332"/>
      <c r="Y638" s="332"/>
      <c r="Z638" s="332"/>
      <c r="AA638" s="332"/>
      <c r="AB638" s="332"/>
      <c r="AC638" s="332"/>
      <c r="AD638" s="332"/>
      <c r="AE638" s="332"/>
      <c r="AF638" s="332"/>
      <c r="AG638" s="332"/>
      <c r="AH638" s="332"/>
      <c r="AI638" s="332"/>
      <c r="AJ638" s="332"/>
      <c r="AK638" s="332"/>
      <c r="AL638" s="332"/>
      <c r="AM638" s="332"/>
      <c r="AN638" s="332"/>
      <c r="AO638" s="332"/>
      <c r="AP638" s="332"/>
      <c r="AQ638" s="332"/>
      <c r="AR638" s="332"/>
      <c r="AS638" s="332"/>
      <c r="AT638" s="332"/>
      <c r="AU638" s="332"/>
      <c r="AV638" s="332"/>
      <c r="AW638" s="332"/>
      <c r="AX638" s="332"/>
      <c r="AY638" s="332"/>
      <c r="AZ638" s="332"/>
      <c r="BA638" s="332"/>
      <c r="BB638" s="332"/>
      <c r="BC638" s="332"/>
      <c r="BD638" s="332"/>
      <c r="BE638" s="332"/>
      <c r="BF638" s="332"/>
      <c r="BG638" s="332"/>
      <c r="BH638" s="332"/>
      <c r="BI638" s="332"/>
      <c r="BJ638" s="332"/>
      <c r="BK638" s="332"/>
      <c r="BL638" s="332"/>
      <c r="BM638" s="332"/>
      <c r="BN638" s="332"/>
      <c r="BO638" s="332"/>
      <c r="BP638" s="332"/>
      <c r="BQ638" s="332"/>
      <c r="BR638" s="332"/>
      <c r="BS638" s="332"/>
      <c r="BT638" s="332"/>
      <c r="BU638" s="332"/>
      <c r="BV638" s="332"/>
      <c r="BW638" s="332"/>
      <c r="BX638" s="332"/>
      <c r="BY638" s="332"/>
      <c r="BZ638" s="332"/>
      <c r="CA638" s="332"/>
      <c r="CB638" s="332"/>
      <c r="CC638" s="332"/>
      <c r="CD638" s="332"/>
      <c r="CE638" s="332"/>
      <c r="CF638" s="332"/>
      <c r="CG638" s="332"/>
      <c r="CH638" s="332"/>
      <c r="CI638" s="332"/>
      <c r="CJ638" s="332"/>
      <c r="CK638" s="332"/>
      <c r="CL638" s="332"/>
      <c r="CM638" s="332"/>
      <c r="CN638" s="332"/>
      <c r="CO638" s="332"/>
      <c r="CP638" s="332"/>
      <c r="CQ638" s="332"/>
      <c r="CR638" s="332"/>
      <c r="CS638" s="332"/>
      <c r="CT638" s="332"/>
      <c r="CU638" s="332"/>
      <c r="CV638" s="332"/>
      <c r="CW638" s="332"/>
      <c r="CX638" s="332"/>
      <c r="CY638" s="332"/>
      <c r="CZ638" s="332"/>
      <c r="DA638" s="332"/>
      <c r="DB638" s="332"/>
      <c r="DC638" s="332"/>
      <c r="DD638" s="332"/>
      <c r="DE638" s="332"/>
      <c r="DF638" s="332"/>
      <c r="DG638" s="332"/>
      <c r="DH638" s="332"/>
      <c r="DI638" s="332"/>
      <c r="DJ638" s="332"/>
      <c r="DK638" s="332"/>
      <c r="DL638" s="332"/>
      <c r="DM638" s="332"/>
      <c r="DN638" s="332"/>
      <c r="DO638" s="332"/>
      <c r="DP638" s="332"/>
      <c r="DQ638" s="332"/>
      <c r="DR638" s="332"/>
      <c r="DS638" s="332"/>
      <c r="DT638" s="332"/>
      <c r="DU638" s="332"/>
      <c r="DV638" s="332"/>
      <c r="DW638" s="332"/>
      <c r="DX638" s="332"/>
      <c r="DY638" s="332"/>
      <c r="DZ638" s="332"/>
      <c r="EA638" s="332"/>
      <c r="EB638" s="332"/>
      <c r="EC638" s="332"/>
      <c r="ED638" s="332"/>
      <c r="EE638" s="332"/>
      <c r="EF638" s="332"/>
      <c r="EG638" s="332"/>
      <c r="EH638" s="332"/>
      <c r="EI638" s="332"/>
      <c r="EJ638" s="332"/>
      <c r="EK638" s="332"/>
      <c r="EL638" s="332"/>
      <c r="EM638" s="332"/>
      <c r="EN638" s="332"/>
      <c r="EO638" s="332"/>
      <c r="EP638" s="332"/>
      <c r="EQ638" s="332"/>
      <c r="ER638" s="332"/>
      <c r="ES638" s="332"/>
      <c r="ET638" s="332"/>
      <c r="EU638" s="332"/>
      <c r="EV638" s="332"/>
      <c r="EW638" s="332"/>
      <c r="EX638" s="332"/>
      <c r="EY638" s="332"/>
      <c r="EZ638" s="332"/>
      <c r="FA638" s="332"/>
      <c r="FB638" s="332"/>
      <c r="FC638" s="332"/>
      <c r="FD638" s="332"/>
      <c r="FE638" s="332"/>
      <c r="FF638" s="332"/>
      <c r="FG638" s="332"/>
      <c r="FH638" s="332"/>
      <c r="FI638" s="332"/>
      <c r="FJ638" s="332"/>
      <c r="FK638" s="332"/>
      <c r="FL638" s="332"/>
      <c r="FM638" s="332"/>
      <c r="FN638" s="332"/>
      <c r="FO638" s="332"/>
      <c r="FP638" s="332"/>
      <c r="FQ638" s="332"/>
      <c r="FR638" s="332"/>
      <c r="FS638" s="332"/>
      <c r="FT638" s="332"/>
      <c r="FU638" s="332"/>
      <c r="FV638" s="332"/>
      <c r="FW638" s="332"/>
      <c r="FX638" s="332"/>
      <c r="FY638" s="332"/>
      <c r="FZ638" s="332"/>
      <c r="GA638" s="332"/>
      <c r="GB638" s="332"/>
      <c r="GC638" s="332"/>
      <c r="GD638" s="332"/>
      <c r="GE638" s="332"/>
      <c r="GF638" s="332"/>
      <c r="GG638" s="332"/>
      <c r="GH638" s="332"/>
      <c r="GI638" s="332"/>
      <c r="GJ638" s="332"/>
      <c r="GK638" s="332"/>
      <c r="GL638" s="332"/>
      <c r="GM638" s="332"/>
      <c r="GN638" s="332"/>
      <c r="GO638" s="332"/>
      <c r="GP638" s="332"/>
      <c r="GQ638" s="332"/>
      <c r="GR638" s="332"/>
      <c r="GS638" s="332"/>
      <c r="GT638" s="332"/>
      <c r="GU638" s="332"/>
      <c r="GV638" s="332"/>
      <c r="GW638" s="332"/>
      <c r="GX638" s="332"/>
      <c r="GY638" s="332"/>
      <c r="GZ638" s="332"/>
      <c r="HA638" s="332"/>
      <c r="HB638" s="332"/>
      <c r="HC638" s="332"/>
      <c r="HD638" s="332"/>
      <c r="HE638" s="332"/>
      <c r="HF638" s="332"/>
      <c r="HG638" s="332"/>
      <c r="HH638" s="332"/>
      <c r="HI638" s="332"/>
      <c r="HJ638" s="332"/>
      <c r="HK638" s="332"/>
      <c r="HL638" s="332"/>
      <c r="HM638" s="332"/>
      <c r="HN638" s="332"/>
      <c r="HO638" s="332"/>
      <c r="HP638" s="332"/>
      <c r="HQ638" s="332"/>
      <c r="HR638" s="332"/>
      <c r="HS638" s="332"/>
      <c r="HT638" s="332"/>
      <c r="HU638" s="332"/>
      <c r="HV638" s="332"/>
      <c r="HW638" s="332"/>
      <c r="HX638" s="332"/>
      <c r="HY638" s="332"/>
      <c r="HZ638" s="332"/>
      <c r="IA638" s="332"/>
      <c r="IB638" s="332"/>
      <c r="IC638" s="332"/>
      <c r="ID638" s="332"/>
      <c r="IE638" s="332"/>
      <c r="IF638" s="332"/>
      <c r="IG638" s="332"/>
    </row>
    <row r="639" s="301" customFormat="1" ht="24" customHeight="1" spans="1:241">
      <c r="A639" s="332"/>
      <c r="B639" s="332"/>
      <c r="C639" s="332"/>
      <c r="D639" s="332"/>
      <c r="E639" s="332"/>
      <c r="F639" s="332"/>
      <c r="G639" s="332"/>
      <c r="H639" s="332"/>
      <c r="I639" s="332"/>
      <c r="J639" s="332"/>
      <c r="K639" s="332"/>
      <c r="L639" s="332"/>
      <c r="M639" s="332"/>
      <c r="N639" s="332"/>
      <c r="O639" s="332"/>
      <c r="P639" s="332"/>
      <c r="Q639" s="332"/>
      <c r="R639" s="332"/>
      <c r="S639" s="332"/>
      <c r="T639" s="332"/>
      <c r="U639" s="332"/>
      <c r="V639" s="332"/>
      <c r="W639" s="332"/>
      <c r="X639" s="332"/>
      <c r="Y639" s="332"/>
      <c r="Z639" s="332"/>
      <c r="AA639" s="332"/>
      <c r="AB639" s="332"/>
      <c r="AC639" s="332"/>
      <c r="AD639" s="332"/>
      <c r="AE639" s="332"/>
      <c r="AF639" s="332"/>
      <c r="AG639" s="332"/>
      <c r="AH639" s="332"/>
      <c r="AI639" s="332"/>
      <c r="AJ639" s="332"/>
      <c r="AK639" s="332"/>
      <c r="AL639" s="332"/>
      <c r="AM639" s="332"/>
      <c r="AN639" s="332"/>
      <c r="AO639" s="332"/>
      <c r="AP639" s="332"/>
      <c r="AQ639" s="332"/>
      <c r="AR639" s="332"/>
      <c r="AS639" s="332"/>
      <c r="AT639" s="332"/>
      <c r="AU639" s="332"/>
      <c r="AV639" s="332"/>
      <c r="AW639" s="332"/>
      <c r="AX639" s="332"/>
      <c r="AY639" s="332"/>
      <c r="AZ639" s="332"/>
      <c r="BA639" s="332"/>
      <c r="BB639" s="332"/>
      <c r="BC639" s="332"/>
      <c r="BD639" s="332"/>
      <c r="BE639" s="332"/>
      <c r="BF639" s="332"/>
      <c r="BG639" s="332"/>
      <c r="BH639" s="332"/>
      <c r="BI639" s="332"/>
      <c r="BJ639" s="332"/>
      <c r="BK639" s="332"/>
      <c r="BL639" s="332"/>
      <c r="BM639" s="332"/>
      <c r="BN639" s="332"/>
      <c r="BO639" s="332"/>
      <c r="BP639" s="332"/>
      <c r="BQ639" s="332"/>
      <c r="BR639" s="332"/>
      <c r="BS639" s="332"/>
      <c r="BT639" s="332"/>
      <c r="BU639" s="332"/>
      <c r="BV639" s="332"/>
      <c r="BW639" s="332"/>
      <c r="BX639" s="332"/>
      <c r="BY639" s="332"/>
      <c r="BZ639" s="332"/>
      <c r="CA639" s="332"/>
      <c r="CB639" s="332"/>
      <c r="CC639" s="332"/>
      <c r="CD639" s="332"/>
      <c r="CE639" s="332"/>
      <c r="CF639" s="332"/>
      <c r="CG639" s="332"/>
      <c r="CH639" s="332"/>
      <c r="CI639" s="332"/>
      <c r="CJ639" s="332"/>
      <c r="CK639" s="332"/>
      <c r="CL639" s="332"/>
      <c r="CM639" s="332"/>
      <c r="CN639" s="332"/>
      <c r="CO639" s="332"/>
      <c r="CP639" s="332"/>
      <c r="CQ639" s="332"/>
      <c r="CR639" s="332"/>
      <c r="CS639" s="332"/>
      <c r="CT639" s="332"/>
      <c r="CU639" s="332"/>
      <c r="CV639" s="332"/>
      <c r="CW639" s="332"/>
      <c r="CX639" s="332"/>
      <c r="CY639" s="332"/>
      <c r="CZ639" s="332"/>
      <c r="DA639" s="332"/>
      <c r="DB639" s="332"/>
      <c r="DC639" s="332"/>
      <c r="DD639" s="332"/>
      <c r="DE639" s="332"/>
      <c r="DF639" s="332"/>
      <c r="DG639" s="332"/>
      <c r="DH639" s="332"/>
      <c r="DI639" s="332"/>
      <c r="DJ639" s="332"/>
      <c r="DK639" s="332"/>
      <c r="DL639" s="332"/>
      <c r="DM639" s="332"/>
      <c r="DN639" s="332"/>
      <c r="DO639" s="332"/>
      <c r="DP639" s="332"/>
      <c r="DQ639" s="332"/>
      <c r="DR639" s="332"/>
      <c r="DS639" s="332"/>
      <c r="DT639" s="332"/>
      <c r="DU639" s="332"/>
      <c r="DV639" s="332"/>
      <c r="DW639" s="332"/>
      <c r="DX639" s="332"/>
      <c r="DY639" s="332"/>
      <c r="DZ639" s="332"/>
      <c r="EA639" s="332"/>
      <c r="EB639" s="332"/>
      <c r="EC639" s="332"/>
      <c r="ED639" s="332"/>
      <c r="EE639" s="332"/>
      <c r="EF639" s="332"/>
      <c r="EG639" s="332"/>
      <c r="EH639" s="332"/>
      <c r="EI639" s="332"/>
      <c r="EJ639" s="332"/>
      <c r="EK639" s="332"/>
      <c r="EL639" s="332"/>
      <c r="EM639" s="332"/>
      <c r="EN639" s="332"/>
      <c r="EO639" s="332"/>
      <c r="EP639" s="332"/>
      <c r="EQ639" s="332"/>
      <c r="ER639" s="332"/>
      <c r="ES639" s="332"/>
      <c r="ET639" s="332"/>
      <c r="EU639" s="332"/>
      <c r="EV639" s="332"/>
      <c r="EW639" s="332"/>
      <c r="EX639" s="332"/>
      <c r="EY639" s="332"/>
      <c r="EZ639" s="332"/>
      <c r="FA639" s="332"/>
      <c r="FB639" s="332"/>
      <c r="FC639" s="332"/>
      <c r="FD639" s="332"/>
      <c r="FE639" s="332"/>
      <c r="FF639" s="332"/>
      <c r="FG639" s="332"/>
      <c r="FH639" s="332"/>
      <c r="FI639" s="332"/>
      <c r="FJ639" s="332"/>
      <c r="FK639" s="332"/>
      <c r="FL639" s="332"/>
      <c r="FM639" s="332"/>
      <c r="FN639" s="332"/>
      <c r="FO639" s="332"/>
      <c r="FP639" s="332"/>
      <c r="FQ639" s="332"/>
      <c r="FR639" s="332"/>
      <c r="FS639" s="332"/>
      <c r="FT639" s="332"/>
      <c r="FU639" s="332"/>
      <c r="FV639" s="332"/>
      <c r="FW639" s="332"/>
      <c r="FX639" s="332"/>
      <c r="FY639" s="332"/>
      <c r="FZ639" s="332"/>
      <c r="GA639" s="332"/>
      <c r="GB639" s="332"/>
      <c r="GC639" s="332"/>
      <c r="GD639" s="332"/>
      <c r="GE639" s="332"/>
      <c r="GF639" s="332"/>
      <c r="GG639" s="332"/>
      <c r="GH639" s="332"/>
      <c r="GI639" s="332"/>
      <c r="GJ639" s="332"/>
      <c r="GK639" s="332"/>
      <c r="GL639" s="332"/>
      <c r="GM639" s="332"/>
      <c r="GN639" s="332"/>
      <c r="GO639" s="332"/>
      <c r="GP639" s="332"/>
      <c r="GQ639" s="332"/>
      <c r="GR639" s="332"/>
      <c r="GS639" s="332"/>
      <c r="GT639" s="332"/>
      <c r="GU639" s="332"/>
      <c r="GV639" s="332"/>
      <c r="GW639" s="332"/>
      <c r="GX639" s="332"/>
      <c r="GY639" s="332"/>
      <c r="GZ639" s="332"/>
      <c r="HA639" s="332"/>
      <c r="HB639" s="332"/>
      <c r="HC639" s="332"/>
      <c r="HD639" s="332"/>
      <c r="HE639" s="332"/>
      <c r="HF639" s="332"/>
      <c r="HG639" s="332"/>
      <c r="HH639" s="332"/>
      <c r="HI639" s="332"/>
      <c r="HJ639" s="332"/>
      <c r="HK639" s="332"/>
      <c r="HL639" s="332"/>
      <c r="HM639" s="332"/>
      <c r="HN639" s="332"/>
      <c r="HO639" s="332"/>
      <c r="HP639" s="332"/>
      <c r="HQ639" s="332"/>
      <c r="HR639" s="332"/>
      <c r="HS639" s="332"/>
      <c r="HT639" s="332"/>
      <c r="HU639" s="332"/>
      <c r="HV639" s="332"/>
      <c r="HW639" s="332"/>
      <c r="HX639" s="332"/>
      <c r="HY639" s="332"/>
      <c r="HZ639" s="332"/>
      <c r="IA639" s="332"/>
      <c r="IB639" s="332"/>
      <c r="IC639" s="332"/>
      <c r="ID639" s="332"/>
      <c r="IE639" s="332"/>
      <c r="IF639" s="332"/>
      <c r="IG639" s="332"/>
    </row>
    <row r="640" s="301" customFormat="1" ht="24" customHeight="1" spans="1:241">
      <c r="A640" s="332"/>
      <c r="B640" s="332"/>
      <c r="C640" s="332"/>
      <c r="D640" s="332"/>
      <c r="E640" s="332"/>
      <c r="F640" s="332"/>
      <c r="G640" s="332"/>
      <c r="H640" s="332"/>
      <c r="I640" s="332"/>
      <c r="J640" s="332"/>
      <c r="K640" s="332"/>
      <c r="L640" s="332"/>
      <c r="M640" s="332"/>
      <c r="N640" s="332"/>
      <c r="O640" s="332"/>
      <c r="P640" s="332"/>
      <c r="Q640" s="332"/>
      <c r="R640" s="332"/>
      <c r="S640" s="332"/>
      <c r="T640" s="332"/>
      <c r="U640" s="332"/>
      <c r="V640" s="332"/>
      <c r="W640" s="332"/>
      <c r="X640" s="332"/>
      <c r="Y640" s="332"/>
      <c r="Z640" s="332"/>
      <c r="AA640" s="332"/>
      <c r="AB640" s="332"/>
      <c r="AC640" s="332"/>
      <c r="AD640" s="332"/>
      <c r="AE640" s="332"/>
      <c r="AF640" s="332"/>
      <c r="AG640" s="332"/>
      <c r="AH640" s="332"/>
      <c r="AI640" s="332"/>
      <c r="AJ640" s="332"/>
      <c r="AK640" s="332"/>
      <c r="AL640" s="332"/>
      <c r="AM640" s="332"/>
      <c r="AN640" s="332"/>
      <c r="AO640" s="332"/>
      <c r="AP640" s="332"/>
      <c r="AQ640" s="332"/>
      <c r="AR640" s="332"/>
      <c r="AS640" s="332"/>
      <c r="AT640" s="332"/>
      <c r="AU640" s="332"/>
      <c r="AV640" s="332"/>
      <c r="AW640" s="332"/>
      <c r="AX640" s="332"/>
      <c r="AY640" s="332"/>
      <c r="AZ640" s="332"/>
      <c r="BA640" s="332"/>
      <c r="BB640" s="332"/>
      <c r="BC640" s="332"/>
      <c r="BD640" s="332"/>
      <c r="BE640" s="332"/>
      <c r="BF640" s="332"/>
      <c r="BG640" s="332"/>
      <c r="BH640" s="332"/>
      <c r="BI640" s="332"/>
      <c r="BJ640" s="332"/>
      <c r="BK640" s="332"/>
      <c r="BL640" s="332"/>
      <c r="BM640" s="332"/>
      <c r="BN640" s="332"/>
      <c r="BO640" s="332"/>
      <c r="BP640" s="332"/>
      <c r="BQ640" s="332"/>
      <c r="BR640" s="332"/>
      <c r="BS640" s="332"/>
      <c r="BT640" s="332"/>
      <c r="BU640" s="332"/>
      <c r="BV640" s="332"/>
      <c r="BW640" s="332"/>
      <c r="BX640" s="332"/>
      <c r="BY640" s="332"/>
      <c r="BZ640" s="332"/>
      <c r="CA640" s="332"/>
      <c r="CB640" s="332"/>
      <c r="CC640" s="332"/>
      <c r="CD640" s="332"/>
      <c r="CE640" s="332"/>
      <c r="CF640" s="332"/>
      <c r="CG640" s="332"/>
      <c r="CH640" s="332"/>
      <c r="CI640" s="332"/>
      <c r="CJ640" s="332"/>
      <c r="CK640" s="332"/>
      <c r="CL640" s="332"/>
      <c r="CM640" s="332"/>
      <c r="CN640" s="332"/>
      <c r="CO640" s="332"/>
      <c r="CP640" s="332"/>
      <c r="CQ640" s="332"/>
      <c r="CR640" s="332"/>
      <c r="CS640" s="332"/>
      <c r="CT640" s="332"/>
      <c r="CU640" s="332"/>
      <c r="CV640" s="332"/>
      <c r="CW640" s="332"/>
      <c r="CX640" s="332"/>
      <c r="CY640" s="332"/>
      <c r="CZ640" s="332"/>
      <c r="DA640" s="332"/>
      <c r="DB640" s="332"/>
      <c r="DC640" s="332"/>
      <c r="DD640" s="332"/>
      <c r="DE640" s="332"/>
      <c r="DF640" s="332"/>
      <c r="DG640" s="332"/>
      <c r="DH640" s="332"/>
      <c r="DI640" s="332"/>
      <c r="DJ640" s="332"/>
      <c r="DK640" s="332"/>
      <c r="DL640" s="332"/>
      <c r="DM640" s="332"/>
      <c r="DN640" s="332"/>
      <c r="DO640" s="332"/>
      <c r="DP640" s="332"/>
      <c r="DQ640" s="332"/>
      <c r="DR640" s="332"/>
      <c r="DS640" s="332"/>
      <c r="DT640" s="332"/>
      <c r="DU640" s="332"/>
      <c r="DV640" s="332"/>
      <c r="DW640" s="332"/>
      <c r="DX640" s="332"/>
      <c r="DY640" s="332"/>
      <c r="DZ640" s="332"/>
      <c r="EA640" s="332"/>
      <c r="EB640" s="332"/>
      <c r="EC640" s="332"/>
      <c r="ED640" s="332"/>
      <c r="EE640" s="332"/>
      <c r="EF640" s="332"/>
      <c r="EG640" s="332"/>
      <c r="EH640" s="332"/>
      <c r="EI640" s="332"/>
      <c r="EJ640" s="332"/>
      <c r="EK640" s="332"/>
      <c r="EL640" s="332"/>
      <c r="EM640" s="332"/>
      <c r="EN640" s="332"/>
      <c r="EO640" s="332"/>
      <c r="EP640" s="332"/>
      <c r="EQ640" s="332"/>
      <c r="ER640" s="332"/>
      <c r="ES640" s="332"/>
      <c r="ET640" s="332"/>
      <c r="EU640" s="332"/>
      <c r="EV640" s="332"/>
      <c r="EW640" s="332"/>
      <c r="EX640" s="332"/>
      <c r="EY640" s="332"/>
      <c r="EZ640" s="332"/>
      <c r="FA640" s="332"/>
      <c r="FB640" s="332"/>
      <c r="FC640" s="332"/>
      <c r="FD640" s="332"/>
      <c r="FE640" s="332"/>
      <c r="FF640" s="332"/>
      <c r="FG640" s="332"/>
      <c r="FH640" s="332"/>
      <c r="FI640" s="332"/>
      <c r="FJ640" s="332"/>
      <c r="FK640" s="332"/>
      <c r="FL640" s="332"/>
      <c r="FM640" s="332"/>
      <c r="FN640" s="332"/>
      <c r="FO640" s="332"/>
      <c r="FP640" s="332"/>
      <c r="FQ640" s="332"/>
      <c r="FR640" s="332"/>
      <c r="FS640" s="332"/>
      <c r="FT640" s="332"/>
      <c r="FU640" s="332"/>
      <c r="FV640" s="332"/>
      <c r="FW640" s="332"/>
      <c r="FX640" s="332"/>
      <c r="FY640" s="332"/>
      <c r="FZ640" s="332"/>
      <c r="GA640" s="332"/>
      <c r="GB640" s="332"/>
      <c r="GC640" s="332"/>
      <c r="GD640" s="332"/>
      <c r="GE640" s="332"/>
      <c r="GF640" s="332"/>
      <c r="GG640" s="332"/>
      <c r="GH640" s="332"/>
      <c r="GI640" s="332"/>
      <c r="GJ640" s="332"/>
      <c r="GK640" s="332"/>
      <c r="GL640" s="332"/>
      <c r="GM640" s="332"/>
      <c r="GN640" s="332"/>
      <c r="GO640" s="332"/>
      <c r="GP640" s="332"/>
      <c r="GQ640" s="332"/>
      <c r="GR640" s="332"/>
      <c r="GS640" s="332"/>
      <c r="GT640" s="332"/>
      <c r="GU640" s="332"/>
      <c r="GV640" s="332"/>
      <c r="GW640" s="332"/>
      <c r="GX640" s="332"/>
      <c r="GY640" s="332"/>
      <c r="GZ640" s="332"/>
      <c r="HA640" s="332"/>
      <c r="HB640" s="332"/>
      <c r="HC640" s="332"/>
      <c r="HD640" s="332"/>
      <c r="HE640" s="332"/>
      <c r="HF640" s="332"/>
      <c r="HG640" s="332"/>
      <c r="HH640" s="332"/>
      <c r="HI640" s="332"/>
      <c r="HJ640" s="332"/>
      <c r="HK640" s="332"/>
      <c r="HL640" s="332"/>
      <c r="HM640" s="332"/>
      <c r="HN640" s="332"/>
      <c r="HO640" s="332"/>
      <c r="HP640" s="332"/>
      <c r="HQ640" s="332"/>
      <c r="HR640" s="332"/>
      <c r="HS640" s="332"/>
      <c r="HT640" s="332"/>
      <c r="HU640" s="332"/>
      <c r="HV640" s="332"/>
      <c r="HW640" s="332"/>
      <c r="HX640" s="332"/>
      <c r="HY640" s="332"/>
      <c r="HZ640" s="332"/>
      <c r="IA640" s="332"/>
      <c r="IB640" s="332"/>
      <c r="IC640" s="332"/>
      <c r="ID640" s="332"/>
      <c r="IE640" s="332"/>
      <c r="IF640" s="332"/>
      <c r="IG640" s="332"/>
    </row>
    <row r="641" s="301" customFormat="1" ht="24" customHeight="1" spans="1:241">
      <c r="A641" s="332"/>
      <c r="B641" s="332"/>
      <c r="C641" s="332"/>
      <c r="D641" s="332"/>
      <c r="E641" s="332"/>
      <c r="F641" s="332"/>
      <c r="G641" s="332"/>
      <c r="H641" s="332"/>
      <c r="I641" s="332"/>
      <c r="J641" s="332"/>
      <c r="K641" s="332"/>
      <c r="L641" s="332"/>
      <c r="M641" s="332"/>
      <c r="N641" s="332"/>
      <c r="O641" s="332"/>
      <c r="P641" s="332"/>
      <c r="Q641" s="332"/>
      <c r="R641" s="332"/>
      <c r="S641" s="332"/>
      <c r="T641" s="332"/>
      <c r="U641" s="332"/>
      <c r="V641" s="332"/>
      <c r="W641" s="332"/>
      <c r="X641" s="332"/>
      <c r="Y641" s="332"/>
      <c r="Z641" s="332"/>
      <c r="AA641" s="332"/>
      <c r="AB641" s="332"/>
      <c r="AC641" s="332"/>
      <c r="AD641" s="332"/>
      <c r="AE641" s="332"/>
      <c r="AF641" s="332"/>
      <c r="AG641" s="332"/>
      <c r="AH641" s="332"/>
      <c r="AI641" s="332"/>
      <c r="AJ641" s="332"/>
      <c r="AK641" s="332"/>
      <c r="AL641" s="332"/>
      <c r="AM641" s="332"/>
      <c r="AN641" s="332"/>
      <c r="AO641" s="332"/>
      <c r="AP641" s="332"/>
      <c r="AQ641" s="332"/>
      <c r="AR641" s="332"/>
      <c r="AS641" s="332"/>
      <c r="AT641" s="332"/>
      <c r="AU641" s="332"/>
      <c r="AV641" s="332"/>
      <c r="AW641" s="332"/>
      <c r="AX641" s="332"/>
      <c r="AY641" s="332"/>
      <c r="AZ641" s="332"/>
      <c r="BA641" s="332"/>
      <c r="BB641" s="332"/>
      <c r="BC641" s="332"/>
      <c r="BD641" s="332"/>
      <c r="BE641" s="332"/>
      <c r="BF641" s="332"/>
      <c r="BG641" s="332"/>
      <c r="BH641" s="332"/>
      <c r="BI641" s="332"/>
      <c r="BJ641" s="332"/>
      <c r="BK641" s="332"/>
      <c r="BL641" s="332"/>
      <c r="BM641" s="332"/>
      <c r="BN641" s="332"/>
      <c r="BO641" s="332"/>
      <c r="BP641" s="332"/>
      <c r="BQ641" s="332"/>
      <c r="BR641" s="332"/>
      <c r="BS641" s="332"/>
      <c r="BT641" s="332"/>
      <c r="BU641" s="332"/>
      <c r="BV641" s="332"/>
      <c r="BW641" s="332"/>
      <c r="BX641" s="332"/>
      <c r="BY641" s="332"/>
      <c r="BZ641" s="332"/>
      <c r="CA641" s="332"/>
      <c r="CB641" s="332"/>
      <c r="CC641" s="332"/>
      <c r="CD641" s="332"/>
      <c r="CE641" s="332"/>
      <c r="CF641" s="332"/>
      <c r="CG641" s="332"/>
      <c r="CH641" s="332"/>
      <c r="CI641" s="332"/>
      <c r="CJ641" s="332"/>
      <c r="CK641" s="332"/>
      <c r="CL641" s="332"/>
      <c r="CM641" s="332"/>
      <c r="CN641" s="332"/>
      <c r="CO641" s="332"/>
      <c r="CP641" s="332"/>
      <c r="CQ641" s="332"/>
      <c r="CR641" s="332"/>
      <c r="CS641" s="332"/>
      <c r="CT641" s="332"/>
      <c r="CU641" s="332"/>
      <c r="CV641" s="332"/>
      <c r="CW641" s="332"/>
      <c r="CX641" s="332"/>
      <c r="CY641" s="332"/>
      <c r="CZ641" s="332"/>
      <c r="DA641" s="332"/>
      <c r="DB641" s="332"/>
      <c r="DC641" s="332"/>
      <c r="DD641" s="332"/>
      <c r="DE641" s="332"/>
      <c r="DF641" s="332"/>
      <c r="DG641" s="332"/>
      <c r="DH641" s="332"/>
      <c r="DI641" s="332"/>
      <c r="DJ641" s="332"/>
      <c r="DK641" s="332"/>
      <c r="DL641" s="332"/>
      <c r="DM641" s="332"/>
      <c r="DN641" s="332"/>
      <c r="DO641" s="332"/>
      <c r="DP641" s="332"/>
      <c r="DQ641" s="332"/>
      <c r="DR641" s="332"/>
      <c r="DS641" s="332"/>
      <c r="DT641" s="332"/>
      <c r="DU641" s="332"/>
      <c r="DV641" s="332"/>
      <c r="DW641" s="332"/>
      <c r="DX641" s="332"/>
      <c r="DY641" s="332"/>
      <c r="DZ641" s="332"/>
      <c r="EA641" s="332"/>
      <c r="EB641" s="332"/>
      <c r="EC641" s="332"/>
      <c r="ED641" s="332"/>
      <c r="EE641" s="332"/>
      <c r="EF641" s="332"/>
      <c r="EG641" s="332"/>
      <c r="EH641" s="332"/>
      <c r="EI641" s="332"/>
      <c r="EJ641" s="332"/>
      <c r="EK641" s="332"/>
      <c r="EL641" s="332"/>
      <c r="EM641" s="332"/>
      <c r="EN641" s="332"/>
      <c r="EO641" s="332"/>
      <c r="EP641" s="332"/>
      <c r="EQ641" s="332"/>
      <c r="ER641" s="332"/>
      <c r="ES641" s="332"/>
      <c r="ET641" s="332"/>
      <c r="EU641" s="332"/>
      <c r="EV641" s="332"/>
      <c r="EW641" s="332"/>
      <c r="EX641" s="332"/>
      <c r="EY641" s="332"/>
      <c r="EZ641" s="332"/>
      <c r="FA641" s="332"/>
      <c r="FB641" s="332"/>
      <c r="FC641" s="332"/>
      <c r="FD641" s="332"/>
      <c r="FE641" s="332"/>
      <c r="FF641" s="332"/>
      <c r="FG641" s="332"/>
      <c r="FH641" s="332"/>
      <c r="FI641" s="332"/>
      <c r="FJ641" s="332"/>
      <c r="FK641" s="332"/>
      <c r="FL641" s="332"/>
      <c r="FM641" s="332"/>
      <c r="FN641" s="332"/>
      <c r="FO641" s="332"/>
      <c r="FP641" s="332"/>
      <c r="FQ641" s="332"/>
      <c r="FR641" s="332"/>
      <c r="FS641" s="332"/>
      <c r="FT641" s="332"/>
      <c r="FU641" s="332"/>
      <c r="FV641" s="332"/>
      <c r="FW641" s="332"/>
      <c r="FX641" s="332"/>
      <c r="FY641" s="332"/>
      <c r="FZ641" s="332"/>
      <c r="GA641" s="332"/>
      <c r="GB641" s="332"/>
      <c r="GC641" s="332"/>
      <c r="GD641" s="332"/>
      <c r="GE641" s="332"/>
      <c r="GF641" s="332"/>
      <c r="GG641" s="332"/>
      <c r="GH641" s="332"/>
      <c r="GI641" s="332"/>
      <c r="GJ641" s="332"/>
      <c r="GK641" s="332"/>
      <c r="GL641" s="332"/>
      <c r="GM641" s="332"/>
      <c r="GN641" s="332"/>
      <c r="GO641" s="332"/>
      <c r="GP641" s="332"/>
      <c r="GQ641" s="332"/>
      <c r="GR641" s="332"/>
      <c r="GS641" s="332"/>
      <c r="GT641" s="332"/>
      <c r="GU641" s="332"/>
      <c r="GV641" s="332"/>
      <c r="GW641" s="332"/>
      <c r="GX641" s="332"/>
      <c r="GY641" s="332"/>
      <c r="GZ641" s="332"/>
      <c r="HA641" s="332"/>
      <c r="HB641" s="332"/>
      <c r="HC641" s="332"/>
      <c r="HD641" s="332"/>
      <c r="HE641" s="332"/>
      <c r="HF641" s="332"/>
      <c r="HG641" s="332"/>
      <c r="HH641" s="332"/>
      <c r="HI641" s="332"/>
      <c r="HJ641" s="332"/>
      <c r="HK641" s="332"/>
      <c r="HL641" s="332"/>
      <c r="HM641" s="332"/>
      <c r="HN641" s="332"/>
      <c r="HO641" s="332"/>
      <c r="HP641" s="332"/>
      <c r="HQ641" s="332"/>
      <c r="HR641" s="332"/>
      <c r="HS641" s="332"/>
      <c r="HT641" s="332"/>
      <c r="HU641" s="332"/>
      <c r="HV641" s="332"/>
      <c r="HW641" s="332"/>
      <c r="HX641" s="332"/>
      <c r="HY641" s="332"/>
      <c r="HZ641" s="332"/>
      <c r="IA641" s="332"/>
      <c r="IB641" s="332"/>
      <c r="IC641" s="332"/>
      <c r="ID641" s="332"/>
      <c r="IE641" s="332"/>
      <c r="IF641" s="332"/>
      <c r="IG641" s="332"/>
    </row>
    <row r="642" s="301" customFormat="1" ht="24" customHeight="1" spans="1:241">
      <c r="A642" s="332"/>
      <c r="B642" s="332"/>
      <c r="C642" s="332"/>
      <c r="D642" s="332"/>
      <c r="E642" s="332"/>
      <c r="F642" s="332"/>
      <c r="G642" s="332"/>
      <c r="H642" s="332"/>
      <c r="I642" s="332"/>
      <c r="J642" s="332"/>
      <c r="K642" s="332"/>
      <c r="L642" s="332"/>
      <c r="M642" s="332"/>
      <c r="N642" s="332"/>
      <c r="O642" s="332"/>
      <c r="P642" s="332"/>
      <c r="Q642" s="332"/>
      <c r="R642" s="332"/>
      <c r="S642" s="332"/>
      <c r="T642" s="332"/>
      <c r="U642" s="332"/>
      <c r="V642" s="332"/>
      <c r="W642" s="332"/>
      <c r="X642" s="332"/>
      <c r="Y642" s="332"/>
      <c r="Z642" s="332"/>
      <c r="AA642" s="332"/>
      <c r="AB642" s="332"/>
      <c r="AC642" s="332"/>
      <c r="AD642" s="332"/>
      <c r="AE642" s="332"/>
      <c r="AF642" s="332"/>
      <c r="AG642" s="332"/>
      <c r="AH642" s="332"/>
      <c r="AI642" s="332"/>
      <c r="AJ642" s="332"/>
      <c r="AK642" s="332"/>
      <c r="AL642" s="332"/>
      <c r="AM642" s="332"/>
      <c r="AN642" s="332"/>
      <c r="AO642" s="332"/>
      <c r="AP642" s="332"/>
      <c r="AQ642" s="332"/>
      <c r="AR642" s="332"/>
      <c r="AS642" s="332"/>
      <c r="AT642" s="332"/>
      <c r="AU642" s="332"/>
      <c r="AV642" s="332"/>
      <c r="AW642" s="332"/>
      <c r="AX642" s="332"/>
      <c r="AY642" s="332"/>
      <c r="AZ642" s="332"/>
      <c r="BA642" s="332"/>
      <c r="BB642" s="332"/>
      <c r="BC642" s="332"/>
      <c r="BD642" s="332"/>
      <c r="BE642" s="332"/>
      <c r="BF642" s="332"/>
      <c r="BG642" s="332"/>
      <c r="BH642" s="332"/>
      <c r="BI642" s="332"/>
      <c r="BJ642" s="332"/>
      <c r="BK642" s="332"/>
      <c r="BL642" s="332"/>
      <c r="BM642" s="332"/>
      <c r="BN642" s="332"/>
      <c r="BO642" s="332"/>
      <c r="BP642" s="332"/>
      <c r="BQ642" s="332"/>
      <c r="BR642" s="332"/>
      <c r="BS642" s="332"/>
      <c r="BT642" s="332"/>
      <c r="BU642" s="332"/>
      <c r="BV642" s="332"/>
      <c r="BW642" s="332"/>
      <c r="BX642" s="332"/>
      <c r="BY642" s="332"/>
      <c r="BZ642" s="332"/>
      <c r="CA642" s="332"/>
      <c r="CB642" s="332"/>
      <c r="CC642" s="332"/>
      <c r="CD642" s="332"/>
      <c r="CE642" s="332"/>
      <c r="CF642" s="332"/>
      <c r="CG642" s="332"/>
      <c r="CH642" s="332"/>
      <c r="CI642" s="332"/>
      <c r="CJ642" s="332"/>
      <c r="CK642" s="332"/>
      <c r="CL642" s="332"/>
      <c r="CM642" s="332"/>
      <c r="CN642" s="332"/>
      <c r="CO642" s="332"/>
      <c r="CP642" s="332"/>
      <c r="CQ642" s="332"/>
      <c r="CR642" s="332"/>
      <c r="CS642" s="332"/>
      <c r="CT642" s="332"/>
      <c r="CU642" s="332"/>
      <c r="CV642" s="332"/>
      <c r="CW642" s="332"/>
      <c r="CX642" s="332"/>
      <c r="CY642" s="332"/>
      <c r="CZ642" s="332"/>
      <c r="DA642" s="332"/>
      <c r="DB642" s="332"/>
      <c r="DC642" s="332"/>
      <c r="DD642" s="332"/>
      <c r="DE642" s="332"/>
      <c r="DF642" s="332"/>
      <c r="DG642" s="332"/>
      <c r="DH642" s="332"/>
      <c r="DI642" s="332"/>
      <c r="DJ642" s="332"/>
      <c r="DK642" s="332"/>
      <c r="DL642" s="332"/>
      <c r="DM642" s="332"/>
      <c r="DN642" s="332"/>
      <c r="DO642" s="332"/>
      <c r="DP642" s="332"/>
      <c r="DQ642" s="332"/>
      <c r="DR642" s="332"/>
      <c r="DS642" s="332"/>
      <c r="DT642" s="332"/>
      <c r="DU642" s="332"/>
      <c r="DV642" s="332"/>
      <c r="DW642" s="332"/>
      <c r="DX642" s="332"/>
      <c r="DY642" s="332"/>
      <c r="DZ642" s="332"/>
      <c r="EA642" s="332"/>
      <c r="EB642" s="332"/>
      <c r="EC642" s="332"/>
      <c r="ED642" s="332"/>
      <c r="EE642" s="332"/>
      <c r="EF642" s="332"/>
      <c r="EG642" s="332"/>
      <c r="EH642" s="332"/>
      <c r="EI642" s="332"/>
      <c r="EJ642" s="332"/>
      <c r="EK642" s="332"/>
      <c r="EL642" s="332"/>
      <c r="EM642" s="332"/>
      <c r="EN642" s="332"/>
      <c r="EO642" s="332"/>
      <c r="EP642" s="332"/>
      <c r="EQ642" s="332"/>
      <c r="ER642" s="332"/>
      <c r="ES642" s="332"/>
      <c r="ET642" s="332"/>
      <c r="EU642" s="332"/>
      <c r="EV642" s="332"/>
      <c r="EW642" s="332"/>
      <c r="EX642" s="332"/>
      <c r="EY642" s="332"/>
      <c r="EZ642" s="332"/>
      <c r="FA642" s="332"/>
      <c r="FB642" s="332"/>
      <c r="FC642" s="332"/>
      <c r="FD642" s="332"/>
      <c r="FE642" s="332"/>
      <c r="FF642" s="332"/>
      <c r="FG642" s="332"/>
      <c r="FH642" s="332"/>
      <c r="FI642" s="332"/>
      <c r="FJ642" s="332"/>
      <c r="FK642" s="332"/>
      <c r="FL642" s="332"/>
      <c r="FM642" s="332"/>
      <c r="FN642" s="332"/>
      <c r="FO642" s="332"/>
      <c r="FP642" s="332"/>
      <c r="FQ642" s="332"/>
      <c r="FR642" s="332"/>
      <c r="FS642" s="332"/>
      <c r="FT642" s="332"/>
      <c r="FU642" s="332"/>
      <c r="FV642" s="332"/>
      <c r="FW642" s="332"/>
      <c r="FX642" s="332"/>
      <c r="FY642" s="332"/>
      <c r="FZ642" s="332"/>
      <c r="GA642" s="332"/>
      <c r="GB642" s="332"/>
      <c r="GC642" s="332"/>
      <c r="GD642" s="332"/>
      <c r="GE642" s="332"/>
      <c r="GF642" s="332"/>
      <c r="GG642" s="332"/>
      <c r="GH642" s="332"/>
      <c r="GI642" s="332"/>
      <c r="GJ642" s="332"/>
      <c r="GK642" s="332"/>
      <c r="GL642" s="332"/>
      <c r="GM642" s="332"/>
      <c r="GN642" s="332"/>
      <c r="GO642" s="332"/>
      <c r="GP642" s="332"/>
      <c r="GQ642" s="332"/>
      <c r="GR642" s="332"/>
      <c r="GS642" s="332"/>
      <c r="GT642" s="332"/>
      <c r="GU642" s="332"/>
      <c r="GV642" s="332"/>
      <c r="GW642" s="332"/>
      <c r="GX642" s="332"/>
      <c r="GY642" s="332"/>
      <c r="GZ642" s="332"/>
      <c r="HA642" s="332"/>
      <c r="HB642" s="332"/>
      <c r="HC642" s="332"/>
      <c r="HD642" s="332"/>
      <c r="HE642" s="332"/>
      <c r="HF642" s="332"/>
      <c r="HG642" s="332"/>
      <c r="HH642" s="332"/>
      <c r="HI642" s="332"/>
      <c r="HJ642" s="332"/>
      <c r="HK642" s="332"/>
      <c r="HL642" s="332"/>
      <c r="HM642" s="332"/>
      <c r="HN642" s="332"/>
      <c r="HO642" s="332"/>
      <c r="HP642" s="332"/>
      <c r="HQ642" s="332"/>
      <c r="HR642" s="332"/>
      <c r="HS642" s="332"/>
      <c r="HT642" s="332"/>
      <c r="HU642" s="332"/>
      <c r="HV642" s="332"/>
      <c r="HW642" s="332"/>
      <c r="HX642" s="332"/>
      <c r="HY642" s="332"/>
      <c r="HZ642" s="332"/>
      <c r="IA642" s="332"/>
      <c r="IB642" s="332"/>
      <c r="IC642" s="332"/>
      <c r="ID642" s="332"/>
      <c r="IE642" s="332"/>
      <c r="IF642" s="332"/>
      <c r="IG642" s="332"/>
    </row>
    <row r="643" s="301" customFormat="1" ht="24" customHeight="1" spans="1:241">
      <c r="A643" s="332"/>
      <c r="B643" s="332"/>
      <c r="C643" s="332"/>
      <c r="D643" s="332"/>
      <c r="E643" s="332"/>
      <c r="F643" s="332"/>
      <c r="G643" s="332"/>
      <c r="H643" s="332"/>
      <c r="I643" s="332"/>
      <c r="J643" s="332"/>
      <c r="K643" s="332"/>
      <c r="L643" s="332"/>
      <c r="M643" s="332"/>
      <c r="N643" s="332"/>
      <c r="O643" s="332"/>
      <c r="P643" s="332"/>
      <c r="Q643" s="332"/>
      <c r="R643" s="332"/>
      <c r="S643" s="332"/>
      <c r="T643" s="332"/>
      <c r="U643" s="332"/>
      <c r="V643" s="332"/>
      <c r="W643" s="332"/>
      <c r="X643" s="332"/>
      <c r="Y643" s="332"/>
      <c r="Z643" s="332"/>
      <c r="AA643" s="332"/>
      <c r="AB643" s="332"/>
      <c r="AC643" s="332"/>
      <c r="AD643" s="332"/>
      <c r="AE643" s="332"/>
      <c r="AF643" s="332"/>
      <c r="AG643" s="332"/>
      <c r="AH643" s="332"/>
      <c r="AI643" s="332"/>
      <c r="AJ643" s="332"/>
      <c r="AK643" s="332"/>
      <c r="AL643" s="332"/>
      <c r="AM643" s="332"/>
      <c r="AN643" s="332"/>
      <c r="AO643" s="332"/>
      <c r="AP643" s="332"/>
      <c r="AQ643" s="332"/>
      <c r="AR643" s="332"/>
      <c r="AS643" s="332"/>
      <c r="AT643" s="332"/>
      <c r="AU643" s="332"/>
      <c r="AV643" s="332"/>
      <c r="AW643" s="332"/>
      <c r="AX643" s="332"/>
      <c r="AY643" s="332"/>
      <c r="AZ643" s="332"/>
      <c r="BA643" s="332"/>
      <c r="BB643" s="332"/>
      <c r="BC643" s="332"/>
      <c r="BD643" s="332"/>
      <c r="BE643" s="332"/>
      <c r="BF643" s="332"/>
      <c r="BG643" s="332"/>
      <c r="BH643" s="332"/>
      <c r="BI643" s="332"/>
      <c r="BJ643" s="332"/>
      <c r="BK643" s="332"/>
      <c r="BL643" s="332"/>
      <c r="BM643" s="332"/>
      <c r="BN643" s="332"/>
      <c r="BO643" s="332"/>
      <c r="BP643" s="332"/>
      <c r="BQ643" s="332"/>
      <c r="BR643" s="332"/>
      <c r="BS643" s="332"/>
      <c r="BT643" s="332"/>
      <c r="BU643" s="332"/>
      <c r="BV643" s="332"/>
      <c r="BW643" s="332"/>
      <c r="BX643" s="332"/>
      <c r="BY643" s="332"/>
      <c r="BZ643" s="332"/>
      <c r="CA643" s="332"/>
      <c r="CB643" s="332"/>
      <c r="CC643" s="332"/>
      <c r="CD643" s="332"/>
      <c r="CE643" s="332"/>
      <c r="CF643" s="332"/>
      <c r="CG643" s="332"/>
      <c r="CH643" s="332"/>
      <c r="CI643" s="332"/>
      <c r="CJ643" s="332"/>
      <c r="CK643" s="332"/>
      <c r="CL643" s="332"/>
      <c r="CM643" s="332"/>
      <c r="CN643" s="332"/>
      <c r="CO643" s="332"/>
      <c r="CP643" s="332"/>
      <c r="CQ643" s="332"/>
      <c r="CR643" s="332"/>
      <c r="CS643" s="332"/>
      <c r="CT643" s="332"/>
      <c r="CU643" s="332"/>
      <c r="CV643" s="332"/>
      <c r="CW643" s="332"/>
      <c r="CX643" s="332"/>
      <c r="CY643" s="332"/>
      <c r="CZ643" s="332"/>
      <c r="DA643" s="332"/>
      <c r="DB643" s="332"/>
      <c r="DC643" s="332"/>
      <c r="DD643" s="332"/>
      <c r="DE643" s="332"/>
      <c r="DF643" s="332"/>
      <c r="DG643" s="332"/>
      <c r="DH643" s="332"/>
      <c r="DI643" s="332"/>
      <c r="DJ643" s="332"/>
      <c r="DK643" s="332"/>
      <c r="DL643" s="332"/>
      <c r="DM643" s="332"/>
      <c r="DN643" s="332"/>
      <c r="DO643" s="332"/>
      <c r="DP643" s="332"/>
      <c r="DQ643" s="332"/>
      <c r="DR643" s="332"/>
      <c r="DS643" s="332"/>
      <c r="DT643" s="332"/>
      <c r="DU643" s="332"/>
      <c r="DV643" s="332"/>
      <c r="DW643" s="332"/>
      <c r="DX643" s="332"/>
      <c r="DY643" s="332"/>
      <c r="DZ643" s="332"/>
      <c r="EA643" s="332"/>
      <c r="EB643" s="332"/>
      <c r="EC643" s="332"/>
      <c r="ED643" s="332"/>
      <c r="EE643" s="332"/>
      <c r="EF643" s="332"/>
      <c r="EG643" s="332"/>
      <c r="EH643" s="332"/>
      <c r="EI643" s="332"/>
      <c r="EJ643" s="332"/>
      <c r="EK643" s="332"/>
      <c r="EL643" s="332"/>
      <c r="EM643" s="332"/>
      <c r="EN643" s="332"/>
      <c r="EO643" s="332"/>
      <c r="EP643" s="332"/>
      <c r="EQ643" s="332"/>
      <c r="ER643" s="332"/>
      <c r="ES643" s="332"/>
      <c r="ET643" s="332"/>
      <c r="EU643" s="332"/>
      <c r="EV643" s="332"/>
      <c r="EW643" s="332"/>
      <c r="EX643" s="332"/>
      <c r="EY643" s="332"/>
      <c r="EZ643" s="332"/>
      <c r="FA643" s="332"/>
      <c r="FB643" s="332"/>
      <c r="FC643" s="332"/>
      <c r="FD643" s="332"/>
      <c r="FE643" s="332"/>
      <c r="FF643" s="332"/>
      <c r="FG643" s="332"/>
      <c r="FH643" s="332"/>
      <c r="FI643" s="332"/>
      <c r="FJ643" s="332"/>
      <c r="FK643" s="332"/>
      <c r="FL643" s="332"/>
      <c r="FM643" s="332"/>
      <c r="FN643" s="332"/>
      <c r="FO643" s="332"/>
      <c r="FP643" s="332"/>
      <c r="FQ643" s="332"/>
      <c r="FR643" s="332"/>
      <c r="FS643" s="332"/>
      <c r="FT643" s="332"/>
      <c r="FU643" s="332"/>
      <c r="FV643" s="332"/>
      <c r="FW643" s="332"/>
      <c r="FX643" s="332"/>
      <c r="FY643" s="332"/>
      <c r="FZ643" s="332"/>
      <c r="GA643" s="332"/>
      <c r="GB643" s="332"/>
      <c r="GC643" s="332"/>
      <c r="GD643" s="332"/>
      <c r="GE643" s="332"/>
      <c r="GF643" s="332"/>
      <c r="GG643" s="332"/>
      <c r="GH643" s="332"/>
      <c r="GI643" s="332"/>
      <c r="GJ643" s="332"/>
      <c r="GK643" s="332"/>
      <c r="GL643" s="332"/>
      <c r="GM643" s="332"/>
      <c r="GN643" s="332"/>
      <c r="GO643" s="332"/>
      <c r="GP643" s="332"/>
      <c r="GQ643" s="332"/>
      <c r="GR643" s="332"/>
      <c r="GS643" s="332"/>
      <c r="GT643" s="332"/>
      <c r="GU643" s="332"/>
      <c r="GV643" s="332"/>
      <c r="GW643" s="332"/>
      <c r="GX643" s="332"/>
      <c r="GY643" s="332"/>
      <c r="GZ643" s="332"/>
      <c r="HA643" s="332"/>
      <c r="HB643" s="332"/>
      <c r="HC643" s="332"/>
      <c r="HD643" s="332"/>
      <c r="HE643" s="332"/>
      <c r="HF643" s="332"/>
      <c r="HG643" s="332"/>
      <c r="HH643" s="332"/>
      <c r="HI643" s="332"/>
      <c r="HJ643" s="332"/>
      <c r="HK643" s="332"/>
      <c r="HL643" s="332"/>
      <c r="HM643" s="332"/>
      <c r="HN643" s="332"/>
      <c r="HO643" s="332"/>
      <c r="HP643" s="332"/>
      <c r="HQ643" s="332"/>
      <c r="HR643" s="332"/>
      <c r="HS643" s="332"/>
      <c r="HT643" s="332"/>
      <c r="HU643" s="332"/>
      <c r="HV643" s="332"/>
      <c r="HW643" s="332"/>
      <c r="HX643" s="332"/>
      <c r="HY643" s="332"/>
      <c r="HZ643" s="332"/>
      <c r="IA643" s="332"/>
      <c r="IB643" s="332"/>
      <c r="IC643" s="332"/>
      <c r="ID643" s="332"/>
      <c r="IE643" s="332"/>
      <c r="IF643" s="332"/>
      <c r="IG643" s="332"/>
    </row>
    <row r="644" s="301" customFormat="1" ht="24" customHeight="1" spans="1:241">
      <c r="A644" s="332"/>
      <c r="B644" s="332"/>
      <c r="C644" s="332"/>
      <c r="D644" s="332"/>
      <c r="E644" s="332"/>
      <c r="F644" s="332"/>
      <c r="G644" s="332"/>
      <c r="H644" s="332"/>
      <c r="I644" s="332"/>
      <c r="J644" s="332"/>
      <c r="K644" s="332"/>
      <c r="L644" s="332"/>
      <c r="M644" s="332"/>
      <c r="N644" s="332"/>
      <c r="O644" s="332"/>
      <c r="P644" s="332"/>
      <c r="Q644" s="332"/>
      <c r="R644" s="332"/>
      <c r="S644" s="332"/>
      <c r="T644" s="332"/>
      <c r="U644" s="332"/>
      <c r="V644" s="332"/>
      <c r="W644" s="332"/>
      <c r="X644" s="332"/>
      <c r="Y644" s="332"/>
      <c r="Z644" s="332"/>
      <c r="AA644" s="332"/>
      <c r="AB644" s="332"/>
      <c r="AC644" s="332"/>
      <c r="AD644" s="332"/>
      <c r="AE644" s="332"/>
      <c r="AF644" s="332"/>
      <c r="AG644" s="332"/>
      <c r="AH644" s="332"/>
      <c r="AI644" s="332"/>
      <c r="AJ644" s="332"/>
      <c r="AK644" s="332"/>
      <c r="AL644" s="332"/>
      <c r="AM644" s="332"/>
      <c r="AN644" s="332"/>
      <c r="AO644" s="332"/>
      <c r="AP644" s="332"/>
      <c r="AQ644" s="332"/>
      <c r="AR644" s="332"/>
      <c r="AS644" s="332"/>
      <c r="AT644" s="332"/>
      <c r="AU644" s="332"/>
      <c r="AV644" s="332"/>
      <c r="AW644" s="332"/>
      <c r="AX644" s="332"/>
      <c r="AY644" s="332"/>
      <c r="AZ644" s="332"/>
      <c r="BA644" s="332"/>
      <c r="BB644" s="332"/>
      <c r="BC644" s="332"/>
      <c r="BD644" s="332"/>
      <c r="BE644" s="332"/>
      <c r="BF644" s="332"/>
      <c r="BG644" s="332"/>
      <c r="BH644" s="332"/>
      <c r="BI644" s="332"/>
      <c r="BJ644" s="332"/>
      <c r="BK644" s="332"/>
      <c r="BL644" s="332"/>
      <c r="BM644" s="332"/>
      <c r="BN644" s="332"/>
      <c r="BO644" s="332"/>
      <c r="BP644" s="332"/>
      <c r="BQ644" s="332"/>
      <c r="BR644" s="332"/>
      <c r="BS644" s="332"/>
      <c r="BT644" s="332"/>
      <c r="BU644" s="332"/>
      <c r="BV644" s="332"/>
      <c r="BW644" s="332"/>
      <c r="BX644" s="332"/>
      <c r="BY644" s="332"/>
      <c r="BZ644" s="332"/>
      <c r="CA644" s="332"/>
      <c r="CB644" s="332"/>
      <c r="CC644" s="332"/>
      <c r="CD644" s="332"/>
      <c r="CE644" s="332"/>
      <c r="CF644" s="332"/>
      <c r="CG644" s="332"/>
      <c r="CH644" s="332"/>
      <c r="CI644" s="332"/>
      <c r="CJ644" s="332"/>
      <c r="CK644" s="332"/>
      <c r="CL644" s="332"/>
      <c r="CM644" s="332"/>
      <c r="CN644" s="332"/>
      <c r="CO644" s="332"/>
      <c r="CP644" s="332"/>
      <c r="CQ644" s="332"/>
      <c r="CR644" s="332"/>
      <c r="CS644" s="332"/>
      <c r="CT644" s="332"/>
      <c r="CU644" s="332"/>
      <c r="CV644" s="332"/>
      <c r="CW644" s="332"/>
      <c r="CX644" s="332"/>
      <c r="CY644" s="332"/>
      <c r="CZ644" s="332"/>
      <c r="DA644" s="332"/>
      <c r="DB644" s="332"/>
      <c r="DC644" s="332"/>
      <c r="DD644" s="332"/>
      <c r="DE644" s="332"/>
      <c r="DF644" s="332"/>
      <c r="DG644" s="332"/>
      <c r="DH644" s="332"/>
      <c r="DI644" s="332"/>
      <c r="DJ644" s="332"/>
      <c r="DK644" s="332"/>
      <c r="DL644" s="332"/>
      <c r="DM644" s="332"/>
      <c r="DN644" s="332"/>
      <c r="DO644" s="332"/>
      <c r="DP644" s="332"/>
      <c r="DQ644" s="332"/>
      <c r="DR644" s="332"/>
      <c r="DS644" s="332"/>
      <c r="DT644" s="332"/>
      <c r="DU644" s="332"/>
      <c r="DV644" s="332"/>
      <c r="DW644" s="332"/>
      <c r="DX644" s="332"/>
      <c r="DY644" s="332"/>
      <c r="DZ644" s="332"/>
      <c r="EA644" s="332"/>
      <c r="EB644" s="332"/>
      <c r="EC644" s="332"/>
      <c r="ED644" s="332"/>
      <c r="EE644" s="332"/>
      <c r="EF644" s="332"/>
      <c r="EG644" s="332"/>
      <c r="EH644" s="332"/>
      <c r="EI644" s="332"/>
      <c r="EJ644" s="332"/>
      <c r="EK644" s="332"/>
      <c r="EL644" s="332"/>
      <c r="EM644" s="332"/>
      <c r="EN644" s="332"/>
      <c r="EO644" s="332"/>
      <c r="EP644" s="332"/>
      <c r="EQ644" s="332"/>
      <c r="ER644" s="332"/>
      <c r="ES644" s="332"/>
      <c r="ET644" s="332"/>
      <c r="EU644" s="332"/>
      <c r="EV644" s="332"/>
      <c r="EW644" s="332"/>
      <c r="EX644" s="332"/>
      <c r="EY644" s="332"/>
      <c r="EZ644" s="332"/>
      <c r="FA644" s="332"/>
      <c r="FB644" s="332"/>
      <c r="FC644" s="332"/>
      <c r="FD644" s="332"/>
      <c r="FE644" s="332"/>
      <c r="FF644" s="332"/>
      <c r="FG644" s="332"/>
      <c r="FH644" s="332"/>
      <c r="FI644" s="332"/>
      <c r="FJ644" s="332"/>
      <c r="FK644" s="332"/>
      <c r="FL644" s="332"/>
      <c r="FM644" s="332"/>
      <c r="FN644" s="332"/>
      <c r="FO644" s="332"/>
      <c r="FP644" s="332"/>
      <c r="FQ644" s="332"/>
      <c r="FR644" s="332"/>
      <c r="FS644" s="332"/>
      <c r="FT644" s="332"/>
      <c r="FU644" s="332"/>
      <c r="FV644" s="332"/>
      <c r="FW644" s="332"/>
      <c r="FX644" s="332"/>
      <c r="FY644" s="332"/>
      <c r="FZ644" s="332"/>
      <c r="GA644" s="332"/>
      <c r="GB644" s="332"/>
      <c r="GC644" s="332"/>
      <c r="GD644" s="332"/>
      <c r="GE644" s="332"/>
      <c r="GF644" s="332"/>
      <c r="GG644" s="332"/>
      <c r="GH644" s="332"/>
      <c r="GI644" s="332"/>
      <c r="GJ644" s="332"/>
      <c r="GK644" s="332"/>
      <c r="GL644" s="332"/>
      <c r="GM644" s="332"/>
      <c r="GN644" s="332"/>
      <c r="GO644" s="332"/>
      <c r="GP644" s="332"/>
      <c r="GQ644" s="332"/>
      <c r="GR644" s="332"/>
      <c r="GS644" s="332"/>
      <c r="GT644" s="332"/>
      <c r="GU644" s="332"/>
      <c r="GV644" s="332"/>
      <c r="GW644" s="332"/>
      <c r="GX644" s="332"/>
      <c r="GY644" s="332"/>
      <c r="GZ644" s="332"/>
      <c r="HA644" s="332"/>
      <c r="HB644" s="332"/>
      <c r="HC644" s="332"/>
      <c r="HD644" s="332"/>
      <c r="HE644" s="332"/>
      <c r="HF644" s="332"/>
      <c r="HG644" s="332"/>
      <c r="HH644" s="332"/>
      <c r="HI644" s="332"/>
      <c r="HJ644" s="332"/>
      <c r="HK644" s="332"/>
      <c r="HL644" s="332"/>
      <c r="HM644" s="332"/>
      <c r="HN644" s="332"/>
      <c r="HO644" s="332"/>
      <c r="HP644" s="332"/>
      <c r="HQ644" s="332"/>
      <c r="HR644" s="332"/>
      <c r="HS644" s="332"/>
      <c r="HT644" s="332"/>
      <c r="HU644" s="332"/>
      <c r="HV644" s="332"/>
      <c r="HW644" s="332"/>
      <c r="HX644" s="332"/>
      <c r="HY644" s="332"/>
      <c r="HZ644" s="332"/>
      <c r="IA644" s="332"/>
      <c r="IB644" s="332"/>
      <c r="IC644" s="332"/>
      <c r="ID644" s="332"/>
      <c r="IE644" s="332"/>
      <c r="IF644" s="332"/>
      <c r="IG644" s="332"/>
    </row>
    <row r="645" s="301" customFormat="1" ht="24" customHeight="1" spans="1:241">
      <c r="A645" s="332"/>
      <c r="B645" s="332"/>
      <c r="C645" s="332"/>
      <c r="D645" s="332"/>
      <c r="E645" s="332"/>
      <c r="F645" s="332"/>
      <c r="G645" s="332"/>
      <c r="H645" s="332"/>
      <c r="I645" s="332"/>
      <c r="J645" s="332"/>
      <c r="K645" s="332"/>
      <c r="L645" s="332"/>
      <c r="M645" s="332"/>
      <c r="N645" s="332"/>
      <c r="O645" s="332"/>
      <c r="P645" s="332"/>
      <c r="Q645" s="332"/>
      <c r="R645" s="332"/>
      <c r="S645" s="332"/>
      <c r="T645" s="332"/>
      <c r="U645" s="332"/>
      <c r="V645" s="332"/>
      <c r="W645" s="332"/>
      <c r="X645" s="332"/>
      <c r="Y645" s="332"/>
      <c r="Z645" s="332"/>
      <c r="AA645" s="332"/>
      <c r="AB645" s="332"/>
      <c r="AC645" s="332"/>
      <c r="AD645" s="332"/>
      <c r="AE645" s="332"/>
      <c r="AF645" s="332"/>
      <c r="AG645" s="332"/>
      <c r="AH645" s="332"/>
      <c r="AI645" s="332"/>
      <c r="AJ645" s="332"/>
      <c r="AK645" s="332"/>
      <c r="AL645" s="332"/>
      <c r="AM645" s="332"/>
      <c r="AN645" s="332"/>
      <c r="AO645" s="332"/>
      <c r="AP645" s="332"/>
      <c r="AQ645" s="332"/>
      <c r="AR645" s="332"/>
      <c r="AS645" s="332"/>
      <c r="AT645" s="332"/>
      <c r="AU645" s="332"/>
      <c r="AV645" s="332"/>
      <c r="AW645" s="332"/>
      <c r="AX645" s="332"/>
      <c r="AY645" s="332"/>
      <c r="AZ645" s="332"/>
      <c r="BA645" s="332"/>
      <c r="BB645" s="332"/>
      <c r="BC645" s="332"/>
      <c r="BD645" s="332"/>
      <c r="BE645" s="332"/>
      <c r="BF645" s="332"/>
      <c r="BG645" s="332"/>
      <c r="BH645" s="332"/>
      <c r="BI645" s="332"/>
      <c r="BJ645" s="332"/>
      <c r="BK645" s="332"/>
      <c r="BL645" s="332"/>
      <c r="BM645" s="332"/>
      <c r="BN645" s="332"/>
      <c r="BO645" s="332"/>
      <c r="BP645" s="332"/>
      <c r="BQ645" s="332"/>
      <c r="BR645" s="332"/>
      <c r="BS645" s="332"/>
      <c r="BT645" s="332"/>
      <c r="BU645" s="332"/>
      <c r="BV645" s="332"/>
      <c r="BW645" s="332"/>
      <c r="BX645" s="332"/>
      <c r="BY645" s="332"/>
      <c r="BZ645" s="332"/>
      <c r="CA645" s="332"/>
      <c r="CB645" s="332"/>
      <c r="CC645" s="332"/>
      <c r="CD645" s="332"/>
      <c r="CE645" s="332"/>
      <c r="CF645" s="332"/>
      <c r="CG645" s="332"/>
      <c r="CH645" s="332"/>
      <c r="CI645" s="332"/>
      <c r="CJ645" s="332"/>
      <c r="CK645" s="332"/>
      <c r="CL645" s="332"/>
      <c r="CM645" s="332"/>
      <c r="CN645" s="332"/>
      <c r="CO645" s="332"/>
      <c r="CP645" s="332"/>
      <c r="CQ645" s="332"/>
      <c r="CR645" s="332"/>
      <c r="CS645" s="332"/>
      <c r="CT645" s="332"/>
      <c r="CU645" s="332"/>
      <c r="CV645" s="332"/>
      <c r="CW645" s="332"/>
      <c r="CX645" s="332"/>
      <c r="CY645" s="332"/>
      <c r="CZ645" s="332"/>
      <c r="DA645" s="332"/>
      <c r="DB645" s="332"/>
      <c r="DC645" s="332"/>
      <c r="DD645" s="332"/>
      <c r="DE645" s="332"/>
      <c r="DF645" s="332"/>
      <c r="DG645" s="332"/>
      <c r="DH645" s="332"/>
      <c r="DI645" s="332"/>
      <c r="DJ645" s="332"/>
      <c r="DK645" s="332"/>
      <c r="DL645" s="332"/>
      <c r="DM645" s="332"/>
      <c r="DN645" s="332"/>
      <c r="DO645" s="332"/>
      <c r="DP645" s="332"/>
      <c r="DQ645" s="332"/>
      <c r="DR645" s="332"/>
      <c r="DS645" s="332"/>
      <c r="DT645" s="332"/>
      <c r="DU645" s="332"/>
      <c r="DV645" s="332"/>
      <c r="DW645" s="332"/>
      <c r="DX645" s="332"/>
      <c r="DY645" s="332"/>
      <c r="DZ645" s="332"/>
      <c r="EA645" s="332"/>
      <c r="EB645" s="332"/>
      <c r="EC645" s="332"/>
      <c r="ED645" s="332"/>
      <c r="EE645" s="332"/>
      <c r="EF645" s="332"/>
      <c r="EG645" s="332"/>
      <c r="EH645" s="332"/>
      <c r="EI645" s="332"/>
      <c r="EJ645" s="332"/>
      <c r="EK645" s="332"/>
      <c r="EL645" s="332"/>
      <c r="EM645" s="332"/>
      <c r="EN645" s="332"/>
      <c r="EO645" s="332"/>
      <c r="EP645" s="332"/>
      <c r="EQ645" s="332"/>
      <c r="ER645" s="332"/>
      <c r="ES645" s="332"/>
      <c r="ET645" s="332"/>
      <c r="EU645" s="332"/>
      <c r="EV645" s="332"/>
      <c r="EW645" s="332"/>
      <c r="EX645" s="332"/>
      <c r="EY645" s="332"/>
      <c r="EZ645" s="332"/>
      <c r="FA645" s="332"/>
      <c r="FB645" s="332"/>
      <c r="FC645" s="332"/>
      <c r="FD645" s="332"/>
      <c r="FE645" s="332"/>
      <c r="FF645" s="332"/>
      <c r="FG645" s="332"/>
      <c r="FH645" s="332"/>
      <c r="FI645" s="332"/>
      <c r="FJ645" s="332"/>
      <c r="FK645" s="332"/>
      <c r="FL645" s="332"/>
      <c r="FM645" s="332"/>
      <c r="FN645" s="332"/>
      <c r="FO645" s="332"/>
      <c r="FP645" s="332"/>
      <c r="FQ645" s="332"/>
      <c r="FR645" s="332"/>
      <c r="FS645" s="332"/>
      <c r="FT645" s="332"/>
      <c r="FU645" s="332"/>
      <c r="FV645" s="332"/>
      <c r="FW645" s="332"/>
      <c r="FX645" s="332"/>
      <c r="FY645" s="332"/>
      <c r="FZ645" s="332"/>
      <c r="GA645" s="332"/>
      <c r="GB645" s="332"/>
      <c r="GC645" s="332"/>
      <c r="GD645" s="332"/>
      <c r="GE645" s="332"/>
      <c r="GF645" s="332"/>
      <c r="GG645" s="332"/>
      <c r="GH645" s="332"/>
      <c r="GI645" s="332"/>
      <c r="GJ645" s="332"/>
      <c r="GK645" s="332"/>
      <c r="GL645" s="332"/>
      <c r="GM645" s="332"/>
      <c r="GN645" s="332"/>
      <c r="GO645" s="332"/>
      <c r="GP645" s="332"/>
      <c r="GQ645" s="332"/>
      <c r="GR645" s="332"/>
      <c r="GS645" s="332"/>
      <c r="GT645" s="332"/>
      <c r="GU645" s="332"/>
      <c r="GV645" s="332"/>
      <c r="GW645" s="332"/>
      <c r="GX645" s="332"/>
      <c r="GY645" s="332"/>
      <c r="GZ645" s="332"/>
      <c r="HA645" s="332"/>
      <c r="HB645" s="332"/>
      <c r="HC645" s="332"/>
      <c r="HD645" s="332"/>
      <c r="HE645" s="332"/>
      <c r="HF645" s="332"/>
      <c r="HG645" s="332"/>
      <c r="HH645" s="332"/>
      <c r="HI645" s="332"/>
      <c r="HJ645" s="332"/>
      <c r="HK645" s="332"/>
      <c r="HL645" s="332"/>
      <c r="HM645" s="332"/>
      <c r="HN645" s="332"/>
      <c r="HO645" s="332"/>
      <c r="HP645" s="332"/>
      <c r="HQ645" s="332"/>
      <c r="HR645" s="332"/>
      <c r="HS645" s="332"/>
      <c r="HT645" s="332"/>
      <c r="HU645" s="332"/>
      <c r="HV645" s="332"/>
      <c r="HW645" s="332"/>
      <c r="HX645" s="332"/>
      <c r="HY645" s="332"/>
      <c r="HZ645" s="332"/>
      <c r="IA645" s="332"/>
      <c r="IB645" s="332"/>
      <c r="IC645" s="332"/>
      <c r="ID645" s="332"/>
      <c r="IE645" s="332"/>
      <c r="IF645" s="332"/>
      <c r="IG645" s="332"/>
    </row>
    <row r="646" s="301" customFormat="1" ht="24" customHeight="1" spans="1:241">
      <c r="A646" s="332"/>
      <c r="B646" s="332"/>
      <c r="C646" s="332"/>
      <c r="D646" s="332"/>
      <c r="E646" s="332"/>
      <c r="F646" s="332"/>
      <c r="G646" s="332"/>
      <c r="H646" s="332"/>
      <c r="I646" s="332"/>
      <c r="J646" s="332"/>
      <c r="K646" s="332"/>
      <c r="L646" s="332"/>
      <c r="M646" s="332"/>
      <c r="N646" s="332"/>
      <c r="O646" s="332"/>
      <c r="P646" s="332"/>
      <c r="Q646" s="332"/>
      <c r="R646" s="332"/>
      <c r="S646" s="332"/>
      <c r="T646" s="332"/>
      <c r="U646" s="332"/>
      <c r="V646" s="332"/>
      <c r="W646" s="332"/>
      <c r="X646" s="332"/>
      <c r="Y646" s="332"/>
      <c r="Z646" s="332"/>
      <c r="AA646" s="332"/>
      <c r="AB646" s="332"/>
      <c r="AC646" s="332"/>
      <c r="AD646" s="332"/>
      <c r="AE646" s="332"/>
      <c r="AF646" s="332"/>
      <c r="AG646" s="332"/>
      <c r="AH646" s="332"/>
      <c r="AI646" s="332"/>
      <c r="AJ646" s="332"/>
      <c r="AK646" s="332"/>
      <c r="AL646" s="332"/>
      <c r="AM646" s="332"/>
      <c r="AN646" s="332"/>
      <c r="AO646" s="332"/>
      <c r="AP646" s="332"/>
      <c r="AQ646" s="332"/>
      <c r="AR646" s="332"/>
      <c r="AS646" s="332"/>
      <c r="AT646" s="332"/>
      <c r="AU646" s="332"/>
      <c r="AV646" s="332"/>
      <c r="AW646" s="332"/>
      <c r="AX646" s="332"/>
      <c r="AY646" s="332"/>
      <c r="AZ646" s="332"/>
      <c r="BA646" s="332"/>
      <c r="BB646" s="332"/>
      <c r="BC646" s="332"/>
      <c r="BD646" s="332"/>
      <c r="BE646" s="332"/>
      <c r="BF646" s="332"/>
      <c r="BG646" s="332"/>
      <c r="BH646" s="332"/>
      <c r="BI646" s="332"/>
      <c r="BJ646" s="332"/>
      <c r="BK646" s="332"/>
      <c r="BL646" s="332"/>
      <c r="BM646" s="332"/>
      <c r="BN646" s="332"/>
      <c r="BO646" s="332"/>
      <c r="BP646" s="332"/>
      <c r="BQ646" s="332"/>
      <c r="BR646" s="332"/>
      <c r="BS646" s="332"/>
      <c r="BT646" s="332"/>
      <c r="BU646" s="332"/>
      <c r="BV646" s="332"/>
      <c r="BW646" s="332"/>
      <c r="BX646" s="332"/>
      <c r="BY646" s="332"/>
      <c r="BZ646" s="332"/>
      <c r="CA646" s="332"/>
      <c r="CB646" s="332"/>
      <c r="CC646" s="332"/>
      <c r="CD646" s="332"/>
      <c r="CE646" s="332"/>
      <c r="CF646" s="332"/>
      <c r="CG646" s="332"/>
      <c r="CH646" s="332"/>
      <c r="CI646" s="332"/>
      <c r="CJ646" s="332"/>
      <c r="CK646" s="332"/>
      <c r="CL646" s="332"/>
      <c r="CM646" s="332"/>
      <c r="CN646" s="332"/>
      <c r="CO646" s="332"/>
      <c r="CP646" s="332"/>
      <c r="CQ646" s="332"/>
      <c r="CR646" s="332"/>
      <c r="CS646" s="332"/>
      <c r="CT646" s="332"/>
      <c r="CU646" s="332"/>
      <c r="CV646" s="332"/>
      <c r="CW646" s="332"/>
      <c r="CX646" s="332"/>
      <c r="CY646" s="332"/>
      <c r="CZ646" s="332"/>
      <c r="DA646" s="332"/>
      <c r="DB646" s="332"/>
      <c r="DC646" s="332"/>
      <c r="DD646" s="332"/>
      <c r="DE646" s="332"/>
      <c r="DF646" s="332"/>
      <c r="DG646" s="332"/>
      <c r="DH646" s="332"/>
      <c r="DI646" s="332"/>
      <c r="DJ646" s="332"/>
      <c r="DK646" s="332"/>
      <c r="DL646" s="332"/>
      <c r="DM646" s="332"/>
      <c r="DN646" s="332"/>
      <c r="DO646" s="332"/>
      <c r="DP646" s="332"/>
      <c r="DQ646" s="332"/>
      <c r="DR646" s="332"/>
      <c r="DS646" s="332"/>
      <c r="DT646" s="332"/>
      <c r="DU646" s="332"/>
      <c r="DV646" s="332"/>
      <c r="DW646" s="332"/>
      <c r="DX646" s="332"/>
      <c r="DY646" s="332"/>
      <c r="DZ646" s="332"/>
      <c r="EA646" s="332"/>
      <c r="EB646" s="332"/>
      <c r="EC646" s="332"/>
      <c r="ED646" s="332"/>
      <c r="EE646" s="332"/>
      <c r="EF646" s="332"/>
      <c r="EG646" s="332"/>
      <c r="EH646" s="332"/>
      <c r="EI646" s="332"/>
      <c r="EJ646" s="332"/>
      <c r="EK646" s="332"/>
      <c r="EL646" s="332"/>
      <c r="EM646" s="332"/>
      <c r="EN646" s="332"/>
      <c r="EO646" s="332"/>
      <c r="EP646" s="332"/>
      <c r="EQ646" s="332"/>
      <c r="ER646" s="332"/>
      <c r="ES646" s="332"/>
      <c r="ET646" s="332"/>
      <c r="EU646" s="332"/>
      <c r="EV646" s="332"/>
      <c r="EW646" s="332"/>
      <c r="EX646" s="332"/>
      <c r="EY646" s="332"/>
      <c r="EZ646" s="332"/>
      <c r="FA646" s="332"/>
      <c r="FB646" s="332"/>
      <c r="FC646" s="332"/>
      <c r="FD646" s="332"/>
      <c r="FE646" s="332"/>
      <c r="FF646" s="332"/>
      <c r="FG646" s="332"/>
      <c r="FH646" s="332"/>
      <c r="FI646" s="332"/>
      <c r="FJ646" s="332"/>
      <c r="FK646" s="332"/>
      <c r="FL646" s="332"/>
      <c r="FM646" s="332"/>
      <c r="FN646" s="332"/>
      <c r="FO646" s="332"/>
      <c r="FP646" s="332"/>
      <c r="FQ646" s="332"/>
      <c r="FR646" s="332"/>
      <c r="FS646" s="332"/>
      <c r="FT646" s="332"/>
      <c r="FU646" s="332"/>
      <c r="FV646" s="332"/>
      <c r="FW646" s="332"/>
      <c r="FX646" s="332"/>
      <c r="FY646" s="332"/>
      <c r="FZ646" s="332"/>
      <c r="GA646" s="332"/>
      <c r="GB646" s="332"/>
      <c r="GC646" s="332"/>
      <c r="GD646" s="332"/>
      <c r="GE646" s="332"/>
      <c r="GF646" s="332"/>
      <c r="GG646" s="332"/>
      <c r="GH646" s="332"/>
      <c r="GI646" s="332"/>
      <c r="GJ646" s="332"/>
      <c r="GK646" s="332"/>
      <c r="GL646" s="332"/>
      <c r="GM646" s="332"/>
      <c r="GN646" s="332"/>
      <c r="GO646" s="332"/>
      <c r="GP646" s="332"/>
      <c r="GQ646" s="332"/>
      <c r="GR646" s="332"/>
      <c r="GS646" s="332"/>
      <c r="GT646" s="332"/>
      <c r="GU646" s="332"/>
      <c r="GV646" s="332"/>
      <c r="GW646" s="332"/>
      <c r="GX646" s="332"/>
      <c r="GY646" s="332"/>
      <c r="GZ646" s="332"/>
      <c r="HA646" s="332"/>
      <c r="HB646" s="332"/>
      <c r="HC646" s="332"/>
      <c r="HD646" s="332"/>
      <c r="HE646" s="332"/>
      <c r="HF646" s="332"/>
      <c r="HG646" s="332"/>
      <c r="HH646" s="332"/>
      <c r="HI646" s="332"/>
      <c r="HJ646" s="332"/>
      <c r="HK646" s="332"/>
      <c r="HL646" s="332"/>
      <c r="HM646" s="332"/>
      <c r="HN646" s="332"/>
      <c r="HO646" s="332"/>
      <c r="HP646" s="332"/>
      <c r="HQ646" s="332"/>
      <c r="HR646" s="332"/>
      <c r="HS646" s="332"/>
      <c r="HT646" s="332"/>
      <c r="HU646" s="332"/>
      <c r="HV646" s="332"/>
      <c r="HW646" s="332"/>
      <c r="HX646" s="332"/>
      <c r="HY646" s="332"/>
      <c r="HZ646" s="332"/>
      <c r="IA646" s="332"/>
      <c r="IB646" s="332"/>
      <c r="IC646" s="332"/>
      <c r="ID646" s="332"/>
      <c r="IE646" s="332"/>
      <c r="IF646" s="332"/>
      <c r="IG646" s="332"/>
    </row>
    <row r="647" s="301" customFormat="1" ht="24" customHeight="1" spans="1:241">
      <c r="A647" s="332"/>
      <c r="B647" s="332"/>
      <c r="C647" s="332"/>
      <c r="D647" s="332"/>
      <c r="E647" s="332"/>
      <c r="F647" s="332"/>
      <c r="G647" s="332"/>
      <c r="H647" s="332"/>
      <c r="I647" s="332"/>
      <c r="J647" s="332"/>
      <c r="K647" s="332"/>
      <c r="L647" s="332"/>
      <c r="M647" s="332"/>
      <c r="N647" s="332"/>
      <c r="O647" s="332"/>
      <c r="P647" s="332"/>
      <c r="Q647" s="332"/>
      <c r="R647" s="332"/>
      <c r="S647" s="332"/>
      <c r="T647" s="332"/>
      <c r="U647" s="332"/>
      <c r="V647" s="332"/>
      <c r="W647" s="332"/>
      <c r="X647" s="332"/>
      <c r="Y647" s="332"/>
      <c r="Z647" s="332"/>
      <c r="AA647" s="332"/>
      <c r="AB647" s="332"/>
      <c r="AC647" s="332"/>
      <c r="AD647" s="332"/>
      <c r="AE647" s="332"/>
      <c r="AF647" s="332"/>
      <c r="AG647" s="332"/>
      <c r="AH647" s="332"/>
      <c r="AI647" s="332"/>
      <c r="AJ647" s="332"/>
      <c r="AK647" s="332"/>
      <c r="AL647" s="332"/>
      <c r="AM647" s="332"/>
      <c r="AN647" s="332"/>
      <c r="AO647" s="332"/>
      <c r="AP647" s="332"/>
      <c r="AQ647" s="332"/>
      <c r="AR647" s="332"/>
      <c r="AS647" s="332"/>
      <c r="AT647" s="332"/>
      <c r="AU647" s="332"/>
      <c r="AV647" s="332"/>
      <c r="AW647" s="332"/>
      <c r="AX647" s="332"/>
      <c r="AY647" s="332"/>
      <c r="AZ647" s="332"/>
      <c r="BA647" s="332"/>
      <c r="BB647" s="332"/>
      <c r="BC647" s="332"/>
      <c r="BD647" s="332"/>
      <c r="BE647" s="332"/>
      <c r="BF647" s="332"/>
      <c r="BG647" s="332"/>
      <c r="BH647" s="332"/>
      <c r="BI647" s="332"/>
      <c r="BJ647" s="332"/>
      <c r="BK647" s="332"/>
      <c r="BL647" s="332"/>
      <c r="BM647" s="332"/>
      <c r="BN647" s="332"/>
      <c r="BO647" s="332"/>
      <c r="BP647" s="332"/>
      <c r="BQ647" s="332"/>
      <c r="BR647" s="332"/>
      <c r="BS647" s="332"/>
      <c r="BT647" s="332"/>
      <c r="BU647" s="332"/>
      <c r="BV647" s="332"/>
      <c r="BW647" s="332"/>
      <c r="BX647" s="332"/>
      <c r="BY647" s="332"/>
      <c r="BZ647" s="332"/>
      <c r="CA647" s="332"/>
      <c r="CB647" s="332"/>
      <c r="CC647" s="332"/>
      <c r="CD647" s="332"/>
      <c r="CE647" s="332"/>
      <c r="CF647" s="332"/>
      <c r="CG647" s="332"/>
      <c r="CH647" s="332"/>
      <c r="CI647" s="332"/>
      <c r="CJ647" s="332"/>
      <c r="CK647" s="332"/>
      <c r="CL647" s="332"/>
      <c r="CM647" s="332"/>
      <c r="CN647" s="332"/>
      <c r="CO647" s="332"/>
      <c r="CP647" s="332"/>
      <c r="CQ647" s="332"/>
      <c r="CR647" s="332"/>
      <c r="CS647" s="332"/>
      <c r="CT647" s="332"/>
      <c r="CU647" s="332"/>
      <c r="CV647" s="332"/>
      <c r="CW647" s="332"/>
      <c r="CX647" s="332"/>
      <c r="CY647" s="332"/>
      <c r="CZ647" s="332"/>
      <c r="DA647" s="332"/>
      <c r="DB647" s="332"/>
      <c r="DC647" s="332"/>
      <c r="DD647" s="332"/>
      <c r="DE647" s="332"/>
      <c r="DF647" s="332"/>
      <c r="DG647" s="332"/>
      <c r="DH647" s="332"/>
      <c r="DI647" s="332"/>
      <c r="DJ647" s="332"/>
      <c r="DK647" s="332"/>
      <c r="DL647" s="332"/>
      <c r="DM647" s="332"/>
      <c r="DN647" s="332"/>
      <c r="DO647" s="332"/>
      <c r="DP647" s="332"/>
      <c r="DQ647" s="332"/>
      <c r="DR647" s="332"/>
      <c r="DS647" s="332"/>
      <c r="DT647" s="332"/>
      <c r="DU647" s="332"/>
      <c r="DV647" s="332"/>
      <c r="DW647" s="332"/>
      <c r="DX647" s="332"/>
      <c r="DY647" s="332"/>
      <c r="DZ647" s="332"/>
      <c r="EA647" s="332"/>
      <c r="EB647" s="332"/>
      <c r="EC647" s="332"/>
      <c r="ED647" s="332"/>
      <c r="EE647" s="332"/>
      <c r="EF647" s="332"/>
      <c r="EG647" s="332"/>
      <c r="EH647" s="332"/>
      <c r="EI647" s="332"/>
      <c r="EJ647" s="332"/>
      <c r="EK647" s="332"/>
      <c r="EL647" s="332"/>
      <c r="EM647" s="332"/>
      <c r="EN647" s="332"/>
      <c r="EO647" s="332"/>
      <c r="EP647" s="332"/>
      <c r="EQ647" s="332"/>
      <c r="ER647" s="332"/>
      <c r="ES647" s="332"/>
      <c r="ET647" s="332"/>
      <c r="EU647" s="332"/>
      <c r="EV647" s="332"/>
      <c r="EW647" s="332"/>
      <c r="EX647" s="332"/>
      <c r="EY647" s="332"/>
      <c r="EZ647" s="332"/>
      <c r="FA647" s="332"/>
      <c r="FB647" s="332"/>
      <c r="FC647" s="332"/>
      <c r="FD647" s="332"/>
      <c r="FE647" s="332"/>
      <c r="FF647" s="332"/>
      <c r="FG647" s="332"/>
      <c r="FH647" s="332"/>
      <c r="FI647" s="332"/>
      <c r="FJ647" s="332"/>
      <c r="FK647" s="332"/>
      <c r="FL647" s="332"/>
      <c r="FM647" s="332"/>
      <c r="FN647" s="332"/>
      <c r="FO647" s="332"/>
      <c r="FP647" s="332"/>
      <c r="FQ647" s="332"/>
      <c r="FR647" s="332"/>
      <c r="FS647" s="332"/>
      <c r="FT647" s="332"/>
      <c r="FU647" s="332"/>
      <c r="FV647" s="332"/>
      <c r="FW647" s="332"/>
      <c r="FX647" s="332"/>
      <c r="FY647" s="332"/>
      <c r="FZ647" s="332"/>
      <c r="GA647" s="332"/>
      <c r="GB647" s="332"/>
      <c r="GC647" s="332"/>
      <c r="GD647" s="332"/>
      <c r="GE647" s="332"/>
      <c r="GF647" s="332"/>
      <c r="GG647" s="332"/>
      <c r="GH647" s="332"/>
      <c r="GI647" s="332"/>
      <c r="GJ647" s="332"/>
      <c r="GK647" s="332"/>
      <c r="GL647" s="332"/>
      <c r="GM647" s="332"/>
      <c r="GN647" s="332"/>
      <c r="GO647" s="332"/>
      <c r="GP647" s="332"/>
      <c r="GQ647" s="332"/>
      <c r="GR647" s="332"/>
      <c r="GS647" s="332"/>
      <c r="GT647" s="332"/>
      <c r="GU647" s="332"/>
      <c r="GV647" s="332"/>
      <c r="GW647" s="332"/>
      <c r="GX647" s="332"/>
      <c r="GY647" s="332"/>
      <c r="GZ647" s="332"/>
      <c r="HA647" s="332"/>
      <c r="HB647" s="332"/>
      <c r="HC647" s="332"/>
      <c r="HD647" s="332"/>
      <c r="HE647" s="332"/>
      <c r="HF647" s="332"/>
      <c r="HG647" s="332"/>
      <c r="HH647" s="332"/>
      <c r="HI647" s="332"/>
      <c r="HJ647" s="332"/>
      <c r="HK647" s="332"/>
      <c r="HL647" s="332"/>
      <c r="HM647" s="332"/>
      <c r="HN647" s="332"/>
      <c r="HO647" s="332"/>
      <c r="HP647" s="332"/>
      <c r="HQ647" s="332"/>
      <c r="HR647" s="332"/>
      <c r="HS647" s="332"/>
      <c r="HT647" s="332"/>
      <c r="HU647" s="332"/>
      <c r="HV647" s="332"/>
      <c r="HW647" s="332"/>
      <c r="HX647" s="332"/>
      <c r="HY647" s="332"/>
      <c r="HZ647" s="332"/>
      <c r="IA647" s="332"/>
      <c r="IB647" s="332"/>
      <c r="IC647" s="332"/>
      <c r="ID647" s="332"/>
      <c r="IE647" s="332"/>
      <c r="IF647" s="332"/>
      <c r="IG647" s="332"/>
    </row>
    <row r="648" s="301" customFormat="1" ht="24" customHeight="1" spans="1:241">
      <c r="A648" s="332"/>
      <c r="B648" s="332"/>
      <c r="C648" s="332"/>
      <c r="D648" s="332"/>
      <c r="E648" s="332"/>
      <c r="F648" s="332"/>
      <c r="G648" s="332"/>
      <c r="H648" s="332"/>
      <c r="I648" s="332"/>
      <c r="J648" s="332"/>
      <c r="K648" s="332"/>
      <c r="L648" s="332"/>
      <c r="M648" s="332"/>
      <c r="N648" s="332"/>
      <c r="O648" s="332"/>
      <c r="P648" s="332"/>
      <c r="Q648" s="332"/>
      <c r="R648" s="332"/>
      <c r="S648" s="332"/>
      <c r="T648" s="332"/>
      <c r="U648" s="332"/>
      <c r="V648" s="332"/>
      <c r="W648" s="332"/>
      <c r="X648" s="332"/>
      <c r="Y648" s="332"/>
      <c r="Z648" s="332"/>
      <c r="AA648" s="332"/>
      <c r="AB648" s="332"/>
      <c r="AC648" s="332"/>
      <c r="AD648" s="332"/>
      <c r="AE648" s="332"/>
      <c r="AF648" s="332"/>
      <c r="AG648" s="332"/>
      <c r="AH648" s="332"/>
      <c r="AI648" s="332"/>
      <c r="AJ648" s="332"/>
      <c r="AK648" s="332"/>
      <c r="AL648" s="332"/>
      <c r="AM648" s="332"/>
      <c r="AN648" s="332"/>
      <c r="AO648" s="332"/>
      <c r="AP648" s="332"/>
      <c r="AQ648" s="332"/>
      <c r="AR648" s="332"/>
      <c r="AS648" s="332"/>
      <c r="AT648" s="332"/>
      <c r="AU648" s="332"/>
      <c r="AV648" s="332"/>
      <c r="AW648" s="332"/>
      <c r="AX648" s="332"/>
      <c r="AY648" s="332"/>
      <c r="AZ648" s="332"/>
      <c r="BA648" s="332"/>
      <c r="BB648" s="332"/>
      <c r="BC648" s="332"/>
      <c r="BD648" s="332"/>
      <c r="BE648" s="332"/>
      <c r="BF648" s="332"/>
      <c r="BG648" s="332"/>
      <c r="BH648" s="332"/>
      <c r="BI648" s="332"/>
      <c r="BJ648" s="332"/>
      <c r="BK648" s="332"/>
      <c r="BL648" s="332"/>
      <c r="BM648" s="332"/>
      <c r="BN648" s="332"/>
      <c r="BO648" s="332"/>
      <c r="BP648" s="332"/>
      <c r="BQ648" s="332"/>
      <c r="BR648" s="332"/>
      <c r="BS648" s="332"/>
      <c r="BT648" s="332"/>
      <c r="BU648" s="332"/>
      <c r="BV648" s="332"/>
      <c r="BW648" s="332"/>
      <c r="BX648" s="332"/>
      <c r="BY648" s="332"/>
      <c r="BZ648" s="332"/>
      <c r="CA648" s="332"/>
      <c r="CB648" s="332"/>
      <c r="CC648" s="332"/>
      <c r="CD648" s="332"/>
      <c r="CE648" s="332"/>
      <c r="CF648" s="332"/>
      <c r="CG648" s="332"/>
      <c r="CH648" s="332"/>
      <c r="CI648" s="332"/>
      <c r="CJ648" s="332"/>
      <c r="CK648" s="332"/>
      <c r="CL648" s="332"/>
      <c r="CM648" s="332"/>
      <c r="CN648" s="332"/>
      <c r="CO648" s="332"/>
      <c r="CP648" s="332"/>
      <c r="CQ648" s="332"/>
      <c r="CR648" s="332"/>
      <c r="CS648" s="332"/>
      <c r="CT648" s="332"/>
      <c r="CU648" s="332"/>
      <c r="CV648" s="332"/>
      <c r="CW648" s="332"/>
      <c r="CX648" s="332"/>
      <c r="CY648" s="332"/>
      <c r="CZ648" s="332"/>
      <c r="DA648" s="332"/>
      <c r="DB648" s="332"/>
      <c r="DC648" s="332"/>
      <c r="DD648" s="332"/>
      <c r="DE648" s="332"/>
      <c r="DF648" s="332"/>
      <c r="DG648" s="332"/>
      <c r="DH648" s="332"/>
      <c r="DI648" s="332"/>
      <c r="DJ648" s="332"/>
      <c r="DK648" s="332"/>
      <c r="DL648" s="332"/>
      <c r="DM648" s="332"/>
      <c r="DN648" s="332"/>
      <c r="DO648" s="332"/>
      <c r="DP648" s="332"/>
      <c r="DQ648" s="332"/>
      <c r="DR648" s="332"/>
      <c r="DS648" s="332"/>
      <c r="DT648" s="332"/>
      <c r="DU648" s="332"/>
      <c r="DV648" s="332"/>
      <c r="DW648" s="332"/>
      <c r="DX648" s="332"/>
      <c r="DY648" s="332"/>
      <c r="DZ648" s="332"/>
      <c r="EA648" s="332"/>
      <c r="EB648" s="332"/>
      <c r="EC648" s="332"/>
      <c r="ED648" s="332"/>
      <c r="EE648" s="332"/>
      <c r="EF648" s="332"/>
      <c r="EG648" s="332"/>
      <c r="EH648" s="332"/>
      <c r="EI648" s="332"/>
      <c r="EJ648" s="332"/>
      <c r="EK648" s="332"/>
      <c r="EL648" s="332"/>
      <c r="EM648" s="332"/>
      <c r="EN648" s="332"/>
      <c r="EO648" s="332"/>
      <c r="EP648" s="332"/>
      <c r="EQ648" s="332"/>
      <c r="ER648" s="332"/>
      <c r="ES648" s="332"/>
      <c r="ET648" s="332"/>
      <c r="EU648" s="332"/>
      <c r="EV648" s="332"/>
      <c r="EW648" s="332"/>
      <c r="EX648" s="332"/>
      <c r="EY648" s="332"/>
      <c r="EZ648" s="332"/>
      <c r="FA648" s="332"/>
      <c r="FB648" s="332"/>
      <c r="FC648" s="332"/>
      <c r="FD648" s="332"/>
      <c r="FE648" s="332"/>
      <c r="FF648" s="332"/>
      <c r="FG648" s="332"/>
      <c r="FH648" s="332"/>
      <c r="FI648" s="332"/>
      <c r="FJ648" s="332"/>
      <c r="FK648" s="332"/>
      <c r="FL648" s="332"/>
      <c r="FM648" s="332"/>
      <c r="FN648" s="332"/>
      <c r="FO648" s="332"/>
      <c r="FP648" s="332"/>
      <c r="FQ648" s="332"/>
      <c r="FR648" s="332"/>
      <c r="FS648" s="332"/>
      <c r="FT648" s="332"/>
      <c r="FU648" s="332"/>
      <c r="FV648" s="332"/>
      <c r="FW648" s="332"/>
      <c r="FX648" s="332"/>
      <c r="FY648" s="332"/>
      <c r="FZ648" s="332"/>
      <c r="GA648" s="332"/>
      <c r="GB648" s="332"/>
      <c r="GC648" s="332"/>
      <c r="GD648" s="332"/>
      <c r="GE648" s="332"/>
      <c r="GF648" s="332"/>
      <c r="GG648" s="332"/>
      <c r="GH648" s="332"/>
      <c r="GI648" s="332"/>
      <c r="GJ648" s="332"/>
      <c r="GK648" s="332"/>
      <c r="GL648" s="332"/>
      <c r="GM648" s="332"/>
      <c r="GN648" s="332"/>
      <c r="GO648" s="332"/>
      <c r="GP648" s="332"/>
      <c r="GQ648" s="332"/>
      <c r="GR648" s="332"/>
      <c r="GS648" s="332"/>
      <c r="GT648" s="332"/>
      <c r="GU648" s="332"/>
      <c r="GV648" s="332"/>
      <c r="GW648" s="332"/>
      <c r="GX648" s="332"/>
      <c r="GY648" s="332"/>
      <c r="GZ648" s="332"/>
      <c r="HA648" s="332"/>
      <c r="HB648" s="332"/>
      <c r="HC648" s="332"/>
      <c r="HD648" s="332"/>
      <c r="HE648" s="332"/>
      <c r="HF648" s="332"/>
      <c r="HG648" s="332"/>
      <c r="HH648" s="332"/>
      <c r="HI648" s="332"/>
      <c r="HJ648" s="332"/>
      <c r="HK648" s="332"/>
      <c r="HL648" s="332"/>
      <c r="HM648" s="332"/>
      <c r="HN648" s="332"/>
      <c r="HO648" s="332"/>
      <c r="HP648" s="332"/>
      <c r="HQ648" s="332"/>
      <c r="HR648" s="332"/>
      <c r="HS648" s="332"/>
      <c r="HT648" s="332"/>
      <c r="HU648" s="332"/>
      <c r="HV648" s="332"/>
      <c r="HW648" s="332"/>
      <c r="HX648" s="332"/>
      <c r="HY648" s="332"/>
      <c r="HZ648" s="332"/>
      <c r="IA648" s="332"/>
      <c r="IB648" s="332"/>
      <c r="IC648" s="332"/>
      <c r="ID648" s="332"/>
      <c r="IE648" s="332"/>
      <c r="IF648" s="332"/>
      <c r="IG648" s="332"/>
    </row>
    <row r="649" s="301" customFormat="1" ht="24" customHeight="1" spans="1:241">
      <c r="A649" s="332"/>
      <c r="B649" s="332"/>
      <c r="C649" s="332"/>
      <c r="D649" s="332"/>
      <c r="E649" s="332"/>
      <c r="F649" s="332"/>
      <c r="G649" s="332"/>
      <c r="H649" s="332"/>
      <c r="I649" s="332"/>
      <c r="J649" s="332"/>
      <c r="K649" s="332"/>
      <c r="L649" s="332"/>
      <c r="M649" s="332"/>
      <c r="N649" s="332"/>
      <c r="O649" s="332"/>
      <c r="P649" s="332"/>
      <c r="Q649" s="332"/>
      <c r="R649" s="332"/>
      <c r="S649" s="332"/>
      <c r="T649" s="332"/>
      <c r="U649" s="332"/>
      <c r="V649" s="332"/>
      <c r="W649" s="332"/>
      <c r="X649" s="332"/>
      <c r="Y649" s="332"/>
      <c r="Z649" s="332"/>
      <c r="AA649" s="332"/>
      <c r="AB649" s="332"/>
      <c r="AC649" s="332"/>
      <c r="AD649" s="332"/>
      <c r="AE649" s="332"/>
      <c r="AF649" s="332"/>
      <c r="AG649" s="332"/>
      <c r="AH649" s="332"/>
      <c r="AI649" s="332"/>
      <c r="AJ649" s="332"/>
      <c r="AK649" s="332"/>
      <c r="AL649" s="332"/>
      <c r="AM649" s="332"/>
      <c r="AN649" s="332"/>
      <c r="AO649" s="332"/>
      <c r="AP649" s="332"/>
      <c r="AQ649" s="332"/>
      <c r="AR649" s="332"/>
      <c r="AS649" s="332"/>
      <c r="AT649" s="332"/>
      <c r="AU649" s="332"/>
      <c r="AV649" s="332"/>
      <c r="AW649" s="332"/>
      <c r="AX649" s="332"/>
      <c r="AY649" s="332"/>
      <c r="AZ649" s="332"/>
      <c r="BA649" s="332"/>
      <c r="BB649" s="332"/>
      <c r="BC649" s="332"/>
      <c r="BD649" s="332"/>
      <c r="BE649" s="332"/>
      <c r="BF649" s="332"/>
      <c r="BG649" s="332"/>
      <c r="BH649" s="332"/>
      <c r="BI649" s="332"/>
      <c r="BJ649" s="332"/>
      <c r="BK649" s="332"/>
      <c r="BL649" s="332"/>
      <c r="BM649" s="332"/>
      <c r="BN649" s="332"/>
      <c r="BO649" s="332"/>
      <c r="BP649" s="332"/>
      <c r="BQ649" s="332"/>
      <c r="BR649" s="332"/>
      <c r="BS649" s="332"/>
      <c r="BT649" s="332"/>
      <c r="BU649" s="332"/>
      <c r="BV649" s="332"/>
      <c r="BW649" s="332"/>
      <c r="BX649" s="332"/>
      <c r="BY649" s="332"/>
      <c r="BZ649" s="332"/>
      <c r="CA649" s="332"/>
      <c r="CB649" s="332"/>
      <c r="CC649" s="332"/>
      <c r="CD649" s="332"/>
      <c r="CE649" s="332"/>
      <c r="CF649" s="332"/>
      <c r="CG649" s="332"/>
      <c r="CH649" s="332"/>
      <c r="CI649" s="332"/>
      <c r="CJ649" s="332"/>
      <c r="CK649" s="332"/>
      <c r="CL649" s="332"/>
      <c r="CM649" s="332"/>
      <c r="CN649" s="332"/>
      <c r="CO649" s="332"/>
      <c r="CP649" s="332"/>
      <c r="CQ649" s="332"/>
      <c r="CR649" s="332"/>
      <c r="CS649" s="332"/>
      <c r="CT649" s="332"/>
      <c r="CU649" s="332"/>
      <c r="CV649" s="332"/>
      <c r="CW649" s="332"/>
      <c r="CX649" s="332"/>
      <c r="CY649" s="332"/>
      <c r="CZ649" s="332"/>
      <c r="DA649" s="332"/>
      <c r="DB649" s="332"/>
      <c r="DC649" s="332"/>
      <c r="DD649" s="332"/>
      <c r="DE649" s="332"/>
      <c r="DF649" s="332"/>
      <c r="DG649" s="332"/>
      <c r="DH649" s="332"/>
      <c r="DI649" s="332"/>
      <c r="DJ649" s="332"/>
      <c r="DK649" s="332"/>
      <c r="DL649" s="332"/>
      <c r="DM649" s="332"/>
      <c r="DN649" s="332"/>
      <c r="DO649" s="332"/>
      <c r="DP649" s="332"/>
      <c r="DQ649" s="332"/>
      <c r="DR649" s="332"/>
      <c r="DS649" s="332"/>
      <c r="DT649" s="332"/>
      <c r="DU649" s="332"/>
      <c r="DV649" s="332"/>
      <c r="DW649" s="332"/>
      <c r="DX649" s="332"/>
      <c r="DY649" s="332"/>
      <c r="DZ649" s="332"/>
      <c r="EA649" s="332"/>
      <c r="EB649" s="332"/>
      <c r="EC649" s="332"/>
      <c r="ED649" s="332"/>
      <c r="EE649" s="332"/>
      <c r="EF649" s="332"/>
      <c r="EG649" s="332"/>
      <c r="EH649" s="332"/>
      <c r="EI649" s="332"/>
      <c r="EJ649" s="332"/>
      <c r="EK649" s="332"/>
      <c r="EL649" s="332"/>
      <c r="EM649" s="332"/>
      <c r="EN649" s="332"/>
      <c r="EO649" s="332"/>
      <c r="EP649" s="332"/>
      <c r="EQ649" s="332"/>
      <c r="ER649" s="332"/>
      <c r="ES649" s="332"/>
      <c r="ET649" s="332"/>
      <c r="EU649" s="332"/>
      <c r="EV649" s="332"/>
      <c r="EW649" s="332"/>
      <c r="EX649" s="332"/>
      <c r="EY649" s="332"/>
      <c r="EZ649" s="332"/>
      <c r="FA649" s="332"/>
      <c r="FB649" s="332"/>
      <c r="FC649" s="332"/>
      <c r="FD649" s="332"/>
      <c r="FE649" s="332"/>
      <c r="FF649" s="332"/>
      <c r="FG649" s="332"/>
      <c r="FH649" s="332"/>
      <c r="FI649" s="332"/>
      <c r="FJ649" s="332"/>
      <c r="FK649" s="332"/>
      <c r="FL649" s="332"/>
      <c r="FM649" s="332"/>
      <c r="FN649" s="332"/>
      <c r="FO649" s="332"/>
      <c r="FP649" s="332"/>
      <c r="FQ649" s="332"/>
      <c r="FR649" s="332"/>
      <c r="FS649" s="332"/>
      <c r="FT649" s="332"/>
      <c r="FU649" s="332"/>
      <c r="FV649" s="332"/>
      <c r="FW649" s="332"/>
      <c r="FX649" s="332"/>
      <c r="FY649" s="332"/>
      <c r="FZ649" s="332"/>
      <c r="GA649" s="332"/>
      <c r="GB649" s="332"/>
      <c r="GC649" s="332"/>
      <c r="GD649" s="332"/>
      <c r="GE649" s="332"/>
      <c r="GF649" s="332"/>
      <c r="GG649" s="332"/>
      <c r="GH649" s="332"/>
      <c r="GI649" s="332"/>
      <c r="GJ649" s="332"/>
      <c r="GK649" s="332"/>
      <c r="GL649" s="332"/>
      <c r="GM649" s="332"/>
      <c r="GN649" s="332"/>
      <c r="GO649" s="332"/>
      <c r="GP649" s="332"/>
      <c r="GQ649" s="332"/>
      <c r="GR649" s="332"/>
      <c r="GS649" s="332"/>
      <c r="GT649" s="332"/>
      <c r="GU649" s="332"/>
      <c r="GV649" s="332"/>
      <c r="GW649" s="332"/>
      <c r="GX649" s="332"/>
      <c r="GY649" s="332"/>
      <c r="GZ649" s="332"/>
      <c r="HA649" s="332"/>
      <c r="HB649" s="332"/>
      <c r="HC649" s="332"/>
      <c r="HD649" s="332"/>
      <c r="HE649" s="332"/>
      <c r="HF649" s="332"/>
      <c r="HG649" s="332"/>
      <c r="HH649" s="332"/>
      <c r="HI649" s="332"/>
      <c r="HJ649" s="332"/>
      <c r="HK649" s="332"/>
      <c r="HL649" s="332"/>
      <c r="HM649" s="332"/>
      <c r="HN649" s="332"/>
      <c r="HO649" s="332"/>
      <c r="HP649" s="332"/>
      <c r="HQ649" s="332"/>
      <c r="HR649" s="332"/>
      <c r="HS649" s="332"/>
      <c r="HT649" s="332"/>
      <c r="HU649" s="332"/>
      <c r="HV649" s="332"/>
      <c r="HW649" s="332"/>
      <c r="HX649" s="332"/>
      <c r="HY649" s="332"/>
      <c r="HZ649" s="332"/>
      <c r="IA649" s="332"/>
      <c r="IB649" s="332"/>
      <c r="IC649" s="332"/>
      <c r="ID649" s="332"/>
      <c r="IE649" s="332"/>
      <c r="IF649" s="332"/>
      <c r="IG649" s="332"/>
    </row>
    <row r="650" s="301" customFormat="1" ht="24" customHeight="1" spans="1:241">
      <c r="A650" s="332"/>
      <c r="B650" s="332"/>
      <c r="C650" s="332"/>
      <c r="D650" s="332"/>
      <c r="E650" s="332"/>
      <c r="F650" s="332"/>
      <c r="G650" s="332"/>
      <c r="H650" s="332"/>
      <c r="I650" s="332"/>
      <c r="J650" s="332"/>
      <c r="K650" s="332"/>
      <c r="L650" s="332"/>
      <c r="M650" s="332"/>
      <c r="N650" s="332"/>
      <c r="O650" s="332"/>
      <c r="P650" s="332"/>
      <c r="Q650" s="332"/>
      <c r="R650" s="332"/>
      <c r="S650" s="332"/>
      <c r="T650" s="332"/>
      <c r="U650" s="332"/>
      <c r="V650" s="332"/>
      <c r="W650" s="332"/>
      <c r="X650" s="332"/>
      <c r="Y650" s="332"/>
      <c r="Z650" s="332"/>
      <c r="AA650" s="332"/>
      <c r="AB650" s="332"/>
      <c r="AC650" s="332"/>
      <c r="AD650" s="332"/>
      <c r="AE650" s="332"/>
      <c r="AF650" s="332"/>
      <c r="AG650" s="332"/>
      <c r="AH650" s="332"/>
      <c r="AI650" s="332"/>
      <c r="AJ650" s="332"/>
      <c r="AK650" s="332"/>
      <c r="AL650" s="332"/>
      <c r="AM650" s="332"/>
      <c r="AN650" s="332"/>
      <c r="AO650" s="332"/>
      <c r="AP650" s="332"/>
      <c r="AQ650" s="332"/>
      <c r="AR650" s="332"/>
      <c r="AS650" s="332"/>
      <c r="AT650" s="332"/>
      <c r="AU650" s="332"/>
      <c r="AV650" s="332"/>
      <c r="AW650" s="332"/>
      <c r="AX650" s="332"/>
      <c r="AY650" s="332"/>
      <c r="AZ650" s="332"/>
      <c r="BA650" s="332"/>
      <c r="BB650" s="332"/>
      <c r="BC650" s="332"/>
      <c r="BD650" s="332"/>
      <c r="BE650" s="332"/>
      <c r="BF650" s="332"/>
      <c r="BG650" s="332"/>
      <c r="BH650" s="332"/>
      <c r="BI650" s="332"/>
      <c r="BJ650" s="332"/>
      <c r="BK650" s="332"/>
      <c r="BL650" s="332"/>
      <c r="BM650" s="332"/>
      <c r="BN650" s="332"/>
      <c r="BO650" s="332"/>
      <c r="BP650" s="332"/>
      <c r="BQ650" s="332"/>
      <c r="BR650" s="332"/>
      <c r="BS650" s="332"/>
      <c r="BT650" s="332"/>
      <c r="BU650" s="332"/>
      <c r="BV650" s="332"/>
      <c r="BW650" s="332"/>
      <c r="BX650" s="332"/>
      <c r="BY650" s="332"/>
      <c r="BZ650" s="332"/>
      <c r="CA650" s="332"/>
      <c r="CB650" s="332"/>
      <c r="CC650" s="332"/>
      <c r="CD650" s="332"/>
      <c r="CE650" s="332"/>
      <c r="CF650" s="332"/>
      <c r="CG650" s="332"/>
      <c r="CH650" s="332"/>
      <c r="CI650" s="332"/>
      <c r="CJ650" s="332"/>
      <c r="CK650" s="332"/>
      <c r="CL650" s="332"/>
      <c r="CM650" s="332"/>
      <c r="CN650" s="332"/>
      <c r="CO650" s="332"/>
      <c r="CP650" s="332"/>
      <c r="CQ650" s="332"/>
      <c r="CR650" s="332"/>
      <c r="CS650" s="332"/>
      <c r="CT650" s="332"/>
      <c r="CU650" s="332"/>
      <c r="CV650" s="332"/>
      <c r="CW650" s="332"/>
      <c r="CX650" s="332"/>
      <c r="CY650" s="332"/>
      <c r="CZ650" s="332"/>
      <c r="DA650" s="332"/>
      <c r="DB650" s="332"/>
      <c r="DC650" s="332"/>
      <c r="DD650" s="332"/>
      <c r="DE650" s="332"/>
      <c r="DF650" s="332"/>
      <c r="DG650" s="332"/>
      <c r="DH650" s="332"/>
      <c r="DI650" s="332"/>
      <c r="DJ650" s="332"/>
      <c r="DK650" s="332"/>
      <c r="DL650" s="332"/>
      <c r="DM650" s="332"/>
      <c r="DN650" s="332"/>
      <c r="DO650" s="332"/>
      <c r="DP650" s="332"/>
      <c r="DQ650" s="332"/>
      <c r="DR650" s="332"/>
      <c r="DS650" s="332"/>
      <c r="DT650" s="332"/>
      <c r="DU650" s="332"/>
      <c r="DV650" s="332"/>
      <c r="DW650" s="332"/>
      <c r="DX650" s="332"/>
      <c r="DY650" s="332"/>
      <c r="DZ650" s="332"/>
      <c r="EA650" s="332"/>
      <c r="EB650" s="332"/>
      <c r="EC650" s="332"/>
      <c r="ED650" s="332"/>
      <c r="EE650" s="332"/>
      <c r="EF650" s="332"/>
      <c r="EG650" s="332"/>
      <c r="EH650" s="332"/>
      <c r="EI650" s="332"/>
      <c r="EJ650" s="332"/>
      <c r="EK650" s="332"/>
      <c r="EL650" s="332"/>
      <c r="EM650" s="332"/>
      <c r="EN650" s="332"/>
      <c r="EO650" s="332"/>
      <c r="EP650" s="332"/>
      <c r="EQ650" s="332"/>
      <c r="ER650" s="332"/>
      <c r="ES650" s="332"/>
      <c r="ET650" s="332"/>
      <c r="EU650" s="332"/>
      <c r="EV650" s="332"/>
      <c r="EW650" s="332"/>
      <c r="EX650" s="332"/>
      <c r="EY650" s="332"/>
      <c r="EZ650" s="332"/>
      <c r="FA650" s="332"/>
      <c r="FB650" s="332"/>
      <c r="FC650" s="332"/>
      <c r="FD650" s="332"/>
      <c r="FE650" s="332"/>
      <c r="FF650" s="332"/>
      <c r="FG650" s="332"/>
      <c r="FH650" s="332"/>
      <c r="FI650" s="332"/>
      <c r="FJ650" s="332"/>
      <c r="FK650" s="332"/>
      <c r="FL650" s="332"/>
      <c r="FM650" s="332"/>
      <c r="FN650" s="332"/>
      <c r="FO650" s="332"/>
      <c r="FP650" s="332"/>
      <c r="FQ650" s="332"/>
      <c r="FR650" s="332"/>
      <c r="FS650" s="332"/>
      <c r="FT650" s="332"/>
      <c r="FU650" s="332"/>
      <c r="FV650" s="332"/>
      <c r="FW650" s="332"/>
      <c r="FX650" s="332"/>
      <c r="FY650" s="332"/>
      <c r="FZ650" s="332"/>
      <c r="GA650" s="332"/>
      <c r="GB650" s="332"/>
      <c r="GC650" s="332"/>
      <c r="GD650" s="332"/>
      <c r="GE650" s="332"/>
      <c r="GF650" s="332"/>
      <c r="GG650" s="332"/>
      <c r="GH650" s="332"/>
      <c r="GI650" s="332"/>
      <c r="GJ650" s="332"/>
      <c r="GK650" s="332"/>
      <c r="GL650" s="332"/>
      <c r="GM650" s="332"/>
      <c r="GN650" s="332"/>
      <c r="GO650" s="332"/>
      <c r="GP650" s="332"/>
      <c r="GQ650" s="332"/>
      <c r="GR650" s="332"/>
      <c r="GS650" s="332"/>
      <c r="GT650" s="332"/>
      <c r="GU650" s="332"/>
      <c r="GV650" s="332"/>
      <c r="GW650" s="332"/>
      <c r="GX650" s="332"/>
      <c r="GY650" s="332"/>
      <c r="GZ650" s="332"/>
      <c r="HA650" s="332"/>
      <c r="HB650" s="332"/>
      <c r="HC650" s="332"/>
      <c r="HD650" s="332"/>
      <c r="HE650" s="332"/>
      <c r="HF650" s="332"/>
      <c r="HG650" s="332"/>
      <c r="HH650" s="332"/>
      <c r="HI650" s="332"/>
      <c r="HJ650" s="332"/>
      <c r="HK650" s="332"/>
      <c r="HL650" s="332"/>
      <c r="HM650" s="332"/>
      <c r="HN650" s="332"/>
      <c r="HO650" s="332"/>
      <c r="HP650" s="332"/>
      <c r="HQ650" s="332"/>
      <c r="HR650" s="332"/>
      <c r="HS650" s="332"/>
      <c r="HT650" s="332"/>
      <c r="HU650" s="332"/>
      <c r="HV650" s="332"/>
      <c r="HW650" s="332"/>
      <c r="HX650" s="332"/>
      <c r="HY650" s="332"/>
      <c r="HZ650" s="332"/>
      <c r="IA650" s="332"/>
      <c r="IB650" s="332"/>
      <c r="IC650" s="332"/>
      <c r="ID650" s="332"/>
      <c r="IE650" s="332"/>
      <c r="IF650" s="332"/>
      <c r="IG650" s="332"/>
    </row>
    <row r="651" s="301" customFormat="1" ht="24" customHeight="1" spans="1:241">
      <c r="A651" s="332"/>
      <c r="B651" s="332"/>
      <c r="C651" s="332"/>
      <c r="D651" s="332"/>
      <c r="E651" s="332"/>
      <c r="F651" s="332"/>
      <c r="G651" s="332"/>
      <c r="H651" s="332"/>
      <c r="I651" s="332"/>
      <c r="J651" s="332"/>
      <c r="K651" s="332"/>
      <c r="L651" s="332"/>
      <c r="M651" s="332"/>
      <c r="N651" s="332"/>
      <c r="O651" s="332"/>
      <c r="P651" s="332"/>
      <c r="Q651" s="332"/>
      <c r="R651" s="332"/>
      <c r="S651" s="332"/>
      <c r="T651" s="332"/>
      <c r="U651" s="332"/>
      <c r="V651" s="332"/>
      <c r="W651" s="332"/>
      <c r="X651" s="332"/>
      <c r="Y651" s="332"/>
      <c r="Z651" s="332"/>
      <c r="AA651" s="332"/>
      <c r="AB651" s="332"/>
      <c r="AC651" s="332"/>
      <c r="AD651" s="332"/>
      <c r="AE651" s="332"/>
      <c r="AF651" s="332"/>
      <c r="AG651" s="332"/>
      <c r="AH651" s="332"/>
      <c r="AI651" s="332"/>
      <c r="AJ651" s="332"/>
      <c r="AK651" s="332"/>
      <c r="AL651" s="332"/>
      <c r="AM651" s="332"/>
      <c r="AN651" s="332"/>
      <c r="AO651" s="332"/>
      <c r="AP651" s="332"/>
      <c r="AQ651" s="332"/>
      <c r="AR651" s="332"/>
      <c r="AS651" s="332"/>
      <c r="AT651" s="332"/>
      <c r="AU651" s="332"/>
      <c r="AV651" s="332"/>
      <c r="AW651" s="332"/>
      <c r="AX651" s="332"/>
      <c r="AY651" s="332"/>
      <c r="AZ651" s="332"/>
      <c r="BA651" s="332"/>
      <c r="BB651" s="332"/>
      <c r="BC651" s="332"/>
      <c r="BD651" s="332"/>
      <c r="BE651" s="332"/>
      <c r="BF651" s="332"/>
      <c r="BG651" s="332"/>
      <c r="BH651" s="332"/>
      <c r="BI651" s="332"/>
      <c r="BJ651" s="332"/>
      <c r="BK651" s="332"/>
      <c r="BL651" s="332"/>
      <c r="BM651" s="332"/>
      <c r="BN651" s="332"/>
      <c r="BO651" s="332"/>
      <c r="BP651" s="332"/>
      <c r="BQ651" s="332"/>
      <c r="BR651" s="332"/>
      <c r="BS651" s="332"/>
      <c r="BT651" s="332"/>
      <c r="BU651" s="332"/>
      <c r="BV651" s="332"/>
      <c r="BW651" s="332"/>
      <c r="BX651" s="332"/>
      <c r="BY651" s="332"/>
      <c r="BZ651" s="332"/>
      <c r="CA651" s="332"/>
      <c r="CB651" s="332"/>
      <c r="CC651" s="332"/>
      <c r="CD651" s="332"/>
      <c r="CE651" s="332"/>
      <c r="CF651" s="332"/>
      <c r="CG651" s="332"/>
      <c r="CH651" s="332"/>
      <c r="CI651" s="332"/>
      <c r="CJ651" s="332"/>
      <c r="CK651" s="332"/>
      <c r="CL651" s="332"/>
      <c r="CM651" s="332"/>
      <c r="CN651" s="332"/>
      <c r="CO651" s="332"/>
      <c r="CP651" s="332"/>
      <c r="CQ651" s="332"/>
      <c r="CR651" s="332"/>
      <c r="CS651" s="332"/>
      <c r="CT651" s="332"/>
      <c r="CU651" s="332"/>
      <c r="CV651" s="332"/>
      <c r="CW651" s="332"/>
      <c r="CX651" s="332"/>
      <c r="CY651" s="332"/>
      <c r="CZ651" s="332"/>
      <c r="DA651" s="332"/>
      <c r="DB651" s="332"/>
      <c r="DC651" s="332"/>
      <c r="DD651" s="332"/>
      <c r="DE651" s="332"/>
      <c r="DF651" s="332"/>
      <c r="DG651" s="332"/>
      <c r="DH651" s="332"/>
      <c r="DI651" s="332"/>
      <c r="DJ651" s="332"/>
      <c r="DK651" s="332"/>
      <c r="DL651" s="332"/>
      <c r="DM651" s="332"/>
      <c r="DN651" s="332"/>
      <c r="DO651" s="332"/>
      <c r="DP651" s="332"/>
      <c r="DQ651" s="332"/>
      <c r="DR651" s="332"/>
      <c r="DS651" s="332"/>
      <c r="DT651" s="332"/>
      <c r="DU651" s="332"/>
      <c r="DV651" s="332"/>
      <c r="DW651" s="332"/>
      <c r="DX651" s="332"/>
      <c r="DY651" s="332"/>
      <c r="DZ651" s="332"/>
      <c r="EA651" s="332"/>
      <c r="EB651" s="332"/>
      <c r="EC651" s="332"/>
      <c r="ED651" s="332"/>
      <c r="EE651" s="332"/>
      <c r="EF651" s="332"/>
      <c r="EG651" s="332"/>
      <c r="EH651" s="332"/>
      <c r="EI651" s="332"/>
      <c r="EJ651" s="332"/>
      <c r="EK651" s="332"/>
      <c r="EL651" s="332"/>
      <c r="EM651" s="332"/>
      <c r="EN651" s="332"/>
      <c r="EO651" s="332"/>
      <c r="EP651" s="332"/>
      <c r="EQ651" s="332"/>
      <c r="ER651" s="332"/>
      <c r="ES651" s="332"/>
      <c r="ET651" s="332"/>
      <c r="EU651" s="332"/>
      <c r="EV651" s="332"/>
      <c r="EW651" s="332"/>
      <c r="EX651" s="332"/>
      <c r="EY651" s="332"/>
      <c r="EZ651" s="332"/>
      <c r="FA651" s="332"/>
      <c r="FB651" s="332"/>
      <c r="FC651" s="332"/>
      <c r="FD651" s="332"/>
      <c r="FE651" s="332"/>
      <c r="FF651" s="332"/>
      <c r="FG651" s="332"/>
      <c r="FH651" s="332"/>
      <c r="FI651" s="332"/>
      <c r="FJ651" s="332"/>
      <c r="FK651" s="332"/>
      <c r="FL651" s="332"/>
      <c r="FM651" s="332"/>
      <c r="FN651" s="332"/>
      <c r="FO651" s="332"/>
      <c r="FP651" s="332"/>
      <c r="FQ651" s="332"/>
      <c r="FR651" s="332"/>
      <c r="FS651" s="332"/>
      <c r="FT651" s="332"/>
      <c r="FU651" s="332"/>
      <c r="FV651" s="332"/>
      <c r="FW651" s="332"/>
      <c r="FX651" s="332"/>
      <c r="FY651" s="332"/>
      <c r="FZ651" s="332"/>
      <c r="GA651" s="332"/>
      <c r="GB651" s="332"/>
      <c r="GC651" s="332"/>
      <c r="GD651" s="332"/>
      <c r="GE651" s="332"/>
      <c r="GF651" s="332"/>
      <c r="GG651" s="332"/>
      <c r="GH651" s="332"/>
      <c r="GI651" s="332"/>
      <c r="GJ651" s="332"/>
      <c r="GK651" s="332"/>
      <c r="GL651" s="332"/>
      <c r="GM651" s="332"/>
      <c r="GN651" s="332"/>
      <c r="GO651" s="332"/>
      <c r="GP651" s="332"/>
      <c r="GQ651" s="332"/>
      <c r="GR651" s="332"/>
      <c r="GS651" s="332"/>
      <c r="GT651" s="332"/>
      <c r="GU651" s="332"/>
      <c r="GV651" s="332"/>
      <c r="GW651" s="332"/>
      <c r="GX651" s="332"/>
      <c r="GY651" s="332"/>
      <c r="GZ651" s="332"/>
      <c r="HA651" s="332"/>
      <c r="HB651" s="332"/>
      <c r="HC651" s="332"/>
      <c r="HD651" s="332"/>
      <c r="HE651" s="332"/>
      <c r="HF651" s="332"/>
      <c r="HG651" s="332"/>
      <c r="HH651" s="332"/>
      <c r="HI651" s="332"/>
      <c r="HJ651" s="332"/>
      <c r="HK651" s="332"/>
      <c r="HL651" s="332"/>
      <c r="HM651" s="332"/>
      <c r="HN651" s="332"/>
      <c r="HO651" s="332"/>
      <c r="HP651" s="332"/>
      <c r="HQ651" s="332"/>
      <c r="HR651" s="332"/>
      <c r="HS651" s="332"/>
      <c r="HT651" s="332"/>
      <c r="HU651" s="332"/>
      <c r="HV651" s="332"/>
      <c r="HW651" s="332"/>
      <c r="HX651" s="332"/>
      <c r="HY651" s="332"/>
      <c r="HZ651" s="332"/>
      <c r="IA651" s="332"/>
      <c r="IB651" s="332"/>
      <c r="IC651" s="332"/>
      <c r="ID651" s="332"/>
      <c r="IE651" s="332"/>
      <c r="IF651" s="332"/>
      <c r="IG651" s="332"/>
    </row>
    <row r="652" s="301" customFormat="1" ht="24" customHeight="1" spans="1:241">
      <c r="A652" s="332"/>
      <c r="B652" s="332"/>
      <c r="C652" s="332"/>
      <c r="D652" s="332"/>
      <c r="E652" s="332"/>
      <c r="F652" s="332"/>
      <c r="G652" s="332"/>
      <c r="H652" s="332"/>
      <c r="I652" s="332"/>
      <c r="J652" s="332"/>
      <c r="K652" s="332"/>
      <c r="L652" s="332"/>
      <c r="M652" s="332"/>
      <c r="N652" s="332"/>
      <c r="O652" s="332"/>
      <c r="P652" s="332"/>
      <c r="Q652" s="332"/>
      <c r="R652" s="332"/>
      <c r="S652" s="332"/>
      <c r="T652" s="332"/>
      <c r="U652" s="332"/>
      <c r="V652" s="332"/>
      <c r="W652" s="332"/>
      <c r="X652" s="332"/>
      <c r="Y652" s="332"/>
      <c r="Z652" s="332"/>
      <c r="AA652" s="332"/>
      <c r="AB652" s="332"/>
      <c r="AC652" s="332"/>
      <c r="AD652" s="332"/>
      <c r="AE652" s="332"/>
      <c r="AF652" s="332"/>
      <c r="AG652" s="332"/>
      <c r="AH652" s="332"/>
      <c r="AI652" s="332"/>
      <c r="AJ652" s="332"/>
      <c r="AK652" s="332"/>
      <c r="AL652" s="332"/>
      <c r="AM652" s="332"/>
      <c r="AN652" s="332"/>
      <c r="AO652" s="332"/>
      <c r="AP652" s="332"/>
      <c r="AQ652" s="332"/>
      <c r="AR652" s="332"/>
      <c r="AS652" s="332"/>
      <c r="AT652" s="332"/>
      <c r="AU652" s="332"/>
      <c r="AV652" s="332"/>
      <c r="AW652" s="332"/>
      <c r="AX652" s="332"/>
      <c r="AY652" s="332"/>
      <c r="AZ652" s="332"/>
      <c r="BA652" s="332"/>
      <c r="BB652" s="332"/>
      <c r="BC652" s="332"/>
      <c r="BD652" s="332"/>
      <c r="BE652" s="332"/>
      <c r="BF652" s="332"/>
      <c r="BG652" s="332"/>
      <c r="BH652" s="332"/>
      <c r="BI652" s="332"/>
      <c r="BJ652" s="332"/>
      <c r="BK652" s="332"/>
      <c r="BL652" s="332"/>
      <c r="BM652" s="332"/>
      <c r="BN652" s="332"/>
      <c r="BO652" s="332"/>
      <c r="BP652" s="332"/>
      <c r="BQ652" s="332"/>
      <c r="BR652" s="332"/>
      <c r="BS652" s="332"/>
      <c r="BT652" s="332"/>
      <c r="BU652" s="332"/>
      <c r="BV652" s="332"/>
      <c r="BW652" s="332"/>
      <c r="BX652" s="332"/>
      <c r="BY652" s="332"/>
      <c r="BZ652" s="332"/>
      <c r="CA652" s="332"/>
      <c r="CB652" s="332"/>
      <c r="CC652" s="332"/>
      <c r="CD652" s="332"/>
      <c r="CE652" s="332"/>
      <c r="CF652" s="332"/>
      <c r="CG652" s="332"/>
      <c r="CH652" s="332"/>
      <c r="CI652" s="332"/>
      <c r="CJ652" s="332"/>
      <c r="CK652" s="332"/>
      <c r="CL652" s="332"/>
      <c r="CM652" s="332"/>
      <c r="CN652" s="332"/>
      <c r="CO652" s="332"/>
      <c r="CP652" s="332"/>
      <c r="CQ652" s="332"/>
      <c r="CR652" s="332"/>
      <c r="CS652" s="332"/>
      <c r="CT652" s="332"/>
      <c r="CU652" s="332"/>
      <c r="CV652" s="332"/>
      <c r="CW652" s="332"/>
      <c r="CX652" s="332"/>
      <c r="CY652" s="332"/>
      <c r="CZ652" s="332"/>
      <c r="DA652" s="332"/>
      <c r="DB652" s="332"/>
      <c r="DC652" s="332"/>
      <c r="DD652" s="332"/>
      <c r="DE652" s="332"/>
      <c r="DF652" s="332"/>
      <c r="DG652" s="332"/>
      <c r="DH652" s="332"/>
      <c r="DI652" s="332"/>
      <c r="DJ652" s="332"/>
      <c r="DK652" s="332"/>
      <c r="DL652" s="332"/>
      <c r="DM652" s="332"/>
      <c r="DN652" s="332"/>
      <c r="DO652" s="332"/>
      <c r="DP652" s="332"/>
      <c r="DQ652" s="332"/>
      <c r="DR652" s="332"/>
      <c r="DS652" s="332"/>
      <c r="DT652" s="332"/>
      <c r="DU652" s="332"/>
      <c r="DV652" s="332"/>
      <c r="DW652" s="332"/>
      <c r="DX652" s="332"/>
      <c r="DY652" s="332"/>
      <c r="DZ652" s="332"/>
      <c r="EA652" s="332"/>
      <c r="EB652" s="332"/>
      <c r="EC652" s="332"/>
      <c r="ED652" s="332"/>
      <c r="EE652" s="332"/>
      <c r="EF652" s="332"/>
      <c r="EG652" s="332"/>
      <c r="EH652" s="332"/>
      <c r="EI652" s="332"/>
      <c r="EJ652" s="332"/>
      <c r="EK652" s="332"/>
      <c r="EL652" s="332"/>
      <c r="EM652" s="332"/>
      <c r="EN652" s="332"/>
      <c r="EO652" s="332"/>
      <c r="EP652" s="332"/>
      <c r="EQ652" s="332"/>
      <c r="ER652" s="332"/>
      <c r="ES652" s="332"/>
      <c r="ET652" s="332"/>
      <c r="EU652" s="332"/>
      <c r="EV652" s="332"/>
      <c r="EW652" s="332"/>
      <c r="EX652" s="332"/>
      <c r="EY652" s="332"/>
      <c r="EZ652" s="332"/>
      <c r="FA652" s="332"/>
      <c r="FB652" s="332"/>
      <c r="FC652" s="332"/>
      <c r="FD652" s="332"/>
      <c r="FE652" s="332"/>
      <c r="FF652" s="332"/>
      <c r="FG652" s="332"/>
      <c r="FH652" s="332"/>
      <c r="FI652" s="332"/>
      <c r="FJ652" s="332"/>
      <c r="FK652" s="332"/>
      <c r="FL652" s="332"/>
      <c r="FM652" s="332"/>
      <c r="FN652" s="332"/>
      <c r="FO652" s="332"/>
      <c r="FP652" s="332"/>
      <c r="FQ652" s="332"/>
      <c r="FR652" s="332"/>
      <c r="FS652" s="332"/>
      <c r="FT652" s="332"/>
      <c r="FU652" s="332"/>
      <c r="FV652" s="332"/>
      <c r="FW652" s="332"/>
      <c r="FX652" s="332"/>
      <c r="FY652" s="332"/>
      <c r="FZ652" s="332"/>
      <c r="GA652" s="332"/>
      <c r="GB652" s="332"/>
      <c r="GC652" s="332"/>
      <c r="GD652" s="332"/>
      <c r="GE652" s="332"/>
      <c r="GF652" s="332"/>
      <c r="GG652" s="332"/>
      <c r="GH652" s="332"/>
      <c r="GI652" s="332"/>
      <c r="GJ652" s="332"/>
      <c r="GK652" s="332"/>
      <c r="GL652" s="332"/>
      <c r="GM652" s="332"/>
      <c r="GN652" s="332"/>
      <c r="GO652" s="332"/>
      <c r="GP652" s="332"/>
      <c r="GQ652" s="332"/>
      <c r="GR652" s="332"/>
      <c r="GS652" s="332"/>
      <c r="GT652" s="332"/>
      <c r="GU652" s="332"/>
      <c r="GV652" s="332"/>
      <c r="GW652" s="332"/>
      <c r="GX652" s="332"/>
      <c r="GY652" s="332"/>
      <c r="GZ652" s="332"/>
      <c r="HA652" s="332"/>
      <c r="HB652" s="332"/>
      <c r="HC652" s="332"/>
      <c r="HD652" s="332"/>
      <c r="HE652" s="332"/>
      <c r="HF652" s="332"/>
      <c r="HG652" s="332"/>
      <c r="HH652" s="332"/>
      <c r="HI652" s="332"/>
      <c r="HJ652" s="332"/>
      <c r="HK652" s="332"/>
      <c r="HL652" s="332"/>
      <c r="HM652" s="332"/>
      <c r="HN652" s="332"/>
      <c r="HO652" s="332"/>
      <c r="HP652" s="332"/>
      <c r="HQ652" s="332"/>
      <c r="HR652" s="332"/>
      <c r="HS652" s="332"/>
      <c r="HT652" s="332"/>
      <c r="HU652" s="332"/>
      <c r="HV652" s="332"/>
      <c r="HW652" s="332"/>
      <c r="HX652" s="332"/>
      <c r="HY652" s="332"/>
      <c r="HZ652" s="332"/>
      <c r="IA652" s="332"/>
      <c r="IB652" s="332"/>
      <c r="IC652" s="332"/>
      <c r="ID652" s="332"/>
      <c r="IE652" s="332"/>
      <c r="IF652" s="332"/>
      <c r="IG652" s="332"/>
    </row>
    <row r="653" s="301" customFormat="1" ht="24" customHeight="1" spans="1:241">
      <c r="A653" s="332"/>
      <c r="B653" s="332"/>
      <c r="C653" s="332"/>
      <c r="D653" s="332"/>
      <c r="E653" s="332"/>
      <c r="F653" s="332"/>
      <c r="G653" s="332"/>
      <c r="H653" s="332"/>
      <c r="I653" s="332"/>
      <c r="J653" s="332"/>
      <c r="K653" s="332"/>
      <c r="L653" s="332"/>
      <c r="M653" s="332"/>
      <c r="N653" s="332"/>
      <c r="O653" s="332"/>
      <c r="P653" s="332"/>
      <c r="Q653" s="332"/>
      <c r="R653" s="332"/>
      <c r="S653" s="332"/>
      <c r="T653" s="332"/>
      <c r="U653" s="332"/>
      <c r="V653" s="332"/>
      <c r="W653" s="332"/>
      <c r="X653" s="332"/>
      <c r="Y653" s="332"/>
      <c r="Z653" s="332"/>
      <c r="AA653" s="332"/>
      <c r="AB653" s="332"/>
      <c r="AC653" s="332"/>
      <c r="AD653" s="332"/>
      <c r="AE653" s="332"/>
      <c r="AF653" s="332"/>
      <c r="AG653" s="332"/>
      <c r="AH653" s="332"/>
      <c r="AI653" s="332"/>
      <c r="AJ653" s="332"/>
      <c r="AK653" s="332"/>
      <c r="AL653" s="332"/>
      <c r="AM653" s="332"/>
      <c r="AN653" s="332"/>
      <c r="AO653" s="332"/>
      <c r="AP653" s="332"/>
      <c r="AQ653" s="332"/>
      <c r="AR653" s="332"/>
      <c r="AS653" s="332"/>
      <c r="AT653" s="332"/>
      <c r="AU653" s="332"/>
      <c r="AV653" s="332"/>
      <c r="AW653" s="332"/>
      <c r="AX653" s="332"/>
      <c r="AY653" s="332"/>
      <c r="AZ653" s="332"/>
      <c r="BA653" s="332"/>
      <c r="BB653" s="332"/>
      <c r="BC653" s="332"/>
      <c r="BD653" s="332"/>
      <c r="BE653" s="332"/>
      <c r="BF653" s="332"/>
      <c r="BG653" s="332"/>
      <c r="BH653" s="332"/>
      <c r="BI653" s="332"/>
      <c r="BJ653" s="332"/>
      <c r="BK653" s="332"/>
      <c r="BL653" s="332"/>
      <c r="BM653" s="332"/>
      <c r="BN653" s="332"/>
      <c r="BO653" s="332"/>
      <c r="BP653" s="332"/>
      <c r="BQ653" s="332"/>
      <c r="BR653" s="332"/>
      <c r="BS653" s="332"/>
      <c r="BT653" s="332"/>
      <c r="BU653" s="332"/>
      <c r="BV653" s="332"/>
      <c r="BW653" s="332"/>
      <c r="BX653" s="332"/>
      <c r="BY653" s="332"/>
      <c r="BZ653" s="332"/>
      <c r="CA653" s="332"/>
      <c r="CB653" s="332"/>
      <c r="CC653" s="332"/>
      <c r="CD653" s="332"/>
      <c r="CE653" s="332"/>
      <c r="CF653" s="332"/>
      <c r="CG653" s="332"/>
      <c r="CH653" s="332"/>
      <c r="CI653" s="332"/>
      <c r="CJ653" s="332"/>
      <c r="CK653" s="332"/>
      <c r="CL653" s="332"/>
      <c r="CM653" s="332"/>
      <c r="CN653" s="332"/>
      <c r="CO653" s="332"/>
      <c r="CP653" s="332"/>
      <c r="CQ653" s="332"/>
      <c r="CR653" s="332"/>
      <c r="CS653" s="332"/>
      <c r="CT653" s="332"/>
      <c r="CU653" s="332"/>
      <c r="CV653" s="332"/>
      <c r="CW653" s="332"/>
      <c r="CX653" s="332"/>
      <c r="CY653" s="332"/>
      <c r="CZ653" s="332"/>
      <c r="DA653" s="332"/>
      <c r="DB653" s="332"/>
      <c r="DC653" s="332"/>
      <c r="DD653" s="332"/>
      <c r="DE653" s="332"/>
      <c r="DF653" s="332"/>
      <c r="DG653" s="332"/>
      <c r="DH653" s="332"/>
      <c r="DI653" s="332"/>
      <c r="DJ653" s="332"/>
      <c r="DK653" s="332"/>
      <c r="DL653" s="332"/>
      <c r="DM653" s="332"/>
      <c r="DN653" s="332"/>
      <c r="DO653" s="332"/>
      <c r="DP653" s="332"/>
      <c r="DQ653" s="332"/>
      <c r="DR653" s="332"/>
      <c r="DS653" s="332"/>
      <c r="DT653" s="332"/>
      <c r="DU653" s="332"/>
      <c r="DV653" s="332"/>
      <c r="DW653" s="332"/>
      <c r="DX653" s="332"/>
      <c r="DY653" s="332"/>
      <c r="DZ653" s="332"/>
      <c r="EA653" s="332"/>
      <c r="EB653" s="332"/>
      <c r="EC653" s="332"/>
      <c r="ED653" s="332"/>
      <c r="EE653" s="332"/>
      <c r="EF653" s="332"/>
      <c r="EG653" s="332"/>
      <c r="EH653" s="332"/>
      <c r="EI653" s="332"/>
      <c r="EJ653" s="332"/>
      <c r="EK653" s="332"/>
      <c r="EL653" s="332"/>
      <c r="EM653" s="332"/>
      <c r="EN653" s="332"/>
      <c r="EO653" s="332"/>
      <c r="EP653" s="332"/>
      <c r="EQ653" s="332"/>
      <c r="ER653" s="332"/>
      <c r="ES653" s="332"/>
      <c r="ET653" s="332"/>
      <c r="EU653" s="332"/>
      <c r="EV653" s="332"/>
      <c r="EW653" s="332"/>
      <c r="EX653" s="332"/>
      <c r="EY653" s="332"/>
      <c r="EZ653" s="332"/>
      <c r="FA653" s="332"/>
      <c r="FB653" s="332"/>
      <c r="FC653" s="332"/>
      <c r="FD653" s="332"/>
      <c r="FE653" s="332"/>
      <c r="FF653" s="332"/>
      <c r="FG653" s="332"/>
      <c r="FH653" s="332"/>
      <c r="FI653" s="332"/>
      <c r="FJ653" s="332"/>
      <c r="FK653" s="332"/>
      <c r="FL653" s="332"/>
      <c r="FM653" s="332"/>
      <c r="FN653" s="332"/>
      <c r="FO653" s="332"/>
      <c r="FP653" s="332"/>
      <c r="FQ653" s="332"/>
      <c r="FR653" s="332"/>
      <c r="FS653" s="332"/>
      <c r="FT653" s="332"/>
      <c r="FU653" s="332"/>
      <c r="FV653" s="332"/>
      <c r="FW653" s="332"/>
      <c r="FX653" s="332"/>
      <c r="FY653" s="332"/>
      <c r="FZ653" s="332"/>
      <c r="GA653" s="332"/>
      <c r="GB653" s="332"/>
      <c r="GC653" s="332"/>
      <c r="GD653" s="332"/>
      <c r="GE653" s="332"/>
      <c r="GF653" s="332"/>
      <c r="GG653" s="332"/>
      <c r="GH653" s="332"/>
      <c r="GI653" s="332"/>
      <c r="GJ653" s="332"/>
      <c r="GK653" s="332"/>
      <c r="GL653" s="332"/>
      <c r="GM653" s="332"/>
      <c r="GN653" s="332"/>
      <c r="GO653" s="332"/>
      <c r="GP653" s="332"/>
      <c r="GQ653" s="332"/>
      <c r="GR653" s="332"/>
      <c r="GS653" s="332"/>
      <c r="GT653" s="332"/>
      <c r="GU653" s="332"/>
      <c r="GV653" s="332"/>
      <c r="GW653" s="332"/>
      <c r="GX653" s="332"/>
      <c r="GY653" s="332"/>
      <c r="GZ653" s="332"/>
      <c r="HA653" s="332"/>
      <c r="HB653" s="332"/>
      <c r="HC653" s="332"/>
      <c r="HD653" s="332"/>
      <c r="HE653" s="332"/>
      <c r="HF653" s="332"/>
      <c r="HG653" s="332"/>
      <c r="HH653" s="332"/>
      <c r="HI653" s="332"/>
      <c r="HJ653" s="332"/>
      <c r="HK653" s="332"/>
      <c r="HL653" s="332"/>
      <c r="HM653" s="332"/>
      <c r="HN653" s="332"/>
      <c r="HO653" s="332"/>
      <c r="HP653" s="332"/>
      <c r="HQ653" s="332"/>
      <c r="HR653" s="332"/>
      <c r="HS653" s="332"/>
      <c r="HT653" s="332"/>
      <c r="HU653" s="332"/>
      <c r="HV653" s="332"/>
      <c r="HW653" s="332"/>
      <c r="HX653" s="332"/>
      <c r="HY653" s="332"/>
      <c r="HZ653" s="332"/>
      <c r="IA653" s="332"/>
      <c r="IB653" s="332"/>
      <c r="IC653" s="332"/>
      <c r="ID653" s="332"/>
      <c r="IE653" s="332"/>
      <c r="IF653" s="332"/>
      <c r="IG653" s="332"/>
    </row>
    <row r="654" s="301" customFormat="1" ht="24" customHeight="1" spans="1:241">
      <c r="A654" s="332"/>
      <c r="B654" s="332"/>
      <c r="C654" s="332"/>
      <c r="D654" s="332"/>
      <c r="E654" s="332"/>
      <c r="F654" s="332"/>
      <c r="G654" s="332"/>
      <c r="H654" s="332"/>
      <c r="I654" s="332"/>
      <c r="J654" s="332"/>
      <c r="K654" s="332"/>
      <c r="L654" s="332"/>
      <c r="M654" s="332"/>
      <c r="N654" s="332"/>
      <c r="O654" s="332"/>
      <c r="P654" s="332"/>
      <c r="Q654" s="332"/>
      <c r="R654" s="332"/>
      <c r="S654" s="332"/>
      <c r="T654" s="332"/>
      <c r="U654" s="332"/>
      <c r="V654" s="332"/>
      <c r="W654" s="332"/>
      <c r="X654" s="332"/>
      <c r="Y654" s="332"/>
      <c r="Z654" s="332"/>
      <c r="AA654" s="332"/>
      <c r="AB654" s="332"/>
      <c r="AC654" s="332"/>
      <c r="AD654" s="332"/>
      <c r="AE654" s="332"/>
      <c r="AF654" s="332"/>
      <c r="AG654" s="332"/>
      <c r="AH654" s="332"/>
      <c r="AI654" s="332"/>
      <c r="AJ654" s="332"/>
      <c r="AK654" s="332"/>
      <c r="AL654" s="332"/>
      <c r="AM654" s="332"/>
      <c r="AN654" s="332"/>
      <c r="AO654" s="332"/>
      <c r="AP654" s="332"/>
      <c r="AQ654" s="332"/>
      <c r="AR654" s="332"/>
      <c r="AS654" s="332"/>
      <c r="AT654" s="332"/>
      <c r="AU654" s="332"/>
      <c r="AV654" s="332"/>
      <c r="AW654" s="332"/>
      <c r="AX654" s="332"/>
      <c r="AY654" s="332"/>
      <c r="AZ654" s="332"/>
      <c r="BA654" s="332"/>
      <c r="BB654" s="332"/>
      <c r="BC654" s="332"/>
      <c r="BD654" s="332"/>
      <c r="BE654" s="332"/>
      <c r="BF654" s="332"/>
      <c r="BG654" s="332"/>
      <c r="BH654" s="332"/>
      <c r="BI654" s="332"/>
      <c r="BJ654" s="332"/>
      <c r="BK654" s="332"/>
      <c r="BL654" s="332"/>
      <c r="BM654" s="332"/>
      <c r="BN654" s="332"/>
      <c r="BO654" s="332"/>
      <c r="BP654" s="332"/>
      <c r="BQ654" s="332"/>
      <c r="BR654" s="332"/>
      <c r="BS654" s="332"/>
      <c r="BT654" s="332"/>
      <c r="BU654" s="332"/>
      <c r="BV654" s="332"/>
      <c r="BW654" s="332"/>
      <c r="BX654" s="332"/>
      <c r="BY654" s="332"/>
      <c r="BZ654" s="332"/>
      <c r="CA654" s="332"/>
      <c r="CB654" s="332"/>
      <c r="CC654" s="332"/>
      <c r="CD654" s="332"/>
      <c r="CE654" s="332"/>
      <c r="CF654" s="332"/>
      <c r="CG654" s="332"/>
      <c r="CH654" s="332"/>
      <c r="CI654" s="332"/>
      <c r="CJ654" s="332"/>
      <c r="CK654" s="332"/>
      <c r="CL654" s="332"/>
      <c r="CM654" s="332"/>
      <c r="CN654" s="332"/>
      <c r="CO654" s="332"/>
      <c r="CP654" s="332"/>
      <c r="CQ654" s="332"/>
      <c r="CR654" s="332"/>
      <c r="CS654" s="332"/>
      <c r="CT654" s="332"/>
      <c r="CU654" s="332"/>
      <c r="CV654" s="332"/>
      <c r="CW654" s="332"/>
      <c r="CX654" s="332"/>
      <c r="CY654" s="332"/>
      <c r="CZ654" s="332"/>
      <c r="DA654" s="332"/>
      <c r="DB654" s="332"/>
      <c r="DC654" s="332"/>
      <c r="DD654" s="332"/>
      <c r="DE654" s="332"/>
      <c r="DF654" s="332"/>
      <c r="DG654" s="332"/>
      <c r="DH654" s="332"/>
      <c r="DI654" s="332"/>
      <c r="DJ654" s="332"/>
      <c r="DK654" s="332"/>
      <c r="DL654" s="332"/>
      <c r="DM654" s="332"/>
      <c r="DN654" s="332"/>
      <c r="DO654" s="332"/>
      <c r="DP654" s="332"/>
      <c r="DQ654" s="332"/>
      <c r="DR654" s="332"/>
      <c r="DS654" s="332"/>
      <c r="DT654" s="332"/>
      <c r="DU654" s="332"/>
      <c r="DV654" s="332"/>
      <c r="DW654" s="332"/>
      <c r="DX654" s="332"/>
      <c r="DY654" s="332"/>
      <c r="DZ654" s="332"/>
      <c r="EA654" s="332"/>
      <c r="EB654" s="332"/>
      <c r="EC654" s="332"/>
      <c r="ED654" s="332"/>
      <c r="EE654" s="332"/>
      <c r="EF654" s="332"/>
      <c r="EG654" s="332"/>
      <c r="EH654" s="332"/>
      <c r="EI654" s="332"/>
      <c r="EJ654" s="332"/>
      <c r="EK654" s="332"/>
      <c r="EL654" s="332"/>
      <c r="EM654" s="332"/>
      <c r="EN654" s="332"/>
      <c r="EO654" s="332"/>
      <c r="EP654" s="332"/>
      <c r="EQ654" s="332"/>
      <c r="ER654" s="332"/>
      <c r="ES654" s="332"/>
      <c r="ET654" s="332"/>
      <c r="EU654" s="332"/>
      <c r="EV654" s="332"/>
      <c r="EW654" s="332"/>
      <c r="EX654" s="332"/>
      <c r="EY654" s="332"/>
      <c r="EZ654" s="332"/>
      <c r="FA654" s="332"/>
      <c r="FB654" s="332"/>
      <c r="FC654" s="332"/>
      <c r="FD654" s="332"/>
      <c r="FE654" s="332"/>
      <c r="FF654" s="332"/>
      <c r="FG654" s="332"/>
      <c r="FH654" s="332"/>
      <c r="FI654" s="332"/>
      <c r="FJ654" s="332"/>
      <c r="FK654" s="332"/>
      <c r="FL654" s="332"/>
      <c r="FM654" s="332"/>
      <c r="FN654" s="332"/>
      <c r="FO654" s="332"/>
      <c r="FP654" s="332"/>
      <c r="FQ654" s="332"/>
      <c r="FR654" s="332"/>
      <c r="FS654" s="332"/>
      <c r="FT654" s="332"/>
      <c r="FU654" s="332"/>
      <c r="FV654" s="332"/>
      <c r="FW654" s="332"/>
      <c r="FX654" s="332"/>
      <c r="FY654" s="332"/>
      <c r="FZ654" s="332"/>
      <c r="GA654" s="332"/>
      <c r="GB654" s="332"/>
      <c r="GC654" s="332"/>
      <c r="GD654" s="332"/>
      <c r="GE654" s="332"/>
      <c r="GF654" s="332"/>
      <c r="GG654" s="332"/>
      <c r="GH654" s="332"/>
      <c r="GI654" s="332"/>
      <c r="GJ654" s="332"/>
      <c r="GK654" s="332"/>
      <c r="GL654" s="332"/>
      <c r="GM654" s="332"/>
      <c r="GN654" s="332"/>
      <c r="GO654" s="332"/>
      <c r="GP654" s="332"/>
      <c r="GQ654" s="332"/>
      <c r="GR654" s="332"/>
      <c r="GS654" s="332"/>
      <c r="GT654" s="332"/>
      <c r="GU654" s="332"/>
      <c r="GV654" s="332"/>
      <c r="GW654" s="332"/>
      <c r="GX654" s="332"/>
      <c r="GY654" s="332"/>
      <c r="GZ654" s="332"/>
      <c r="HA654" s="332"/>
      <c r="HB654" s="332"/>
      <c r="HC654" s="332"/>
      <c r="HD654" s="332"/>
      <c r="HE654" s="332"/>
      <c r="HF654" s="332"/>
      <c r="HG654" s="332"/>
      <c r="HH654" s="332"/>
      <c r="HI654" s="332"/>
      <c r="HJ654" s="332"/>
      <c r="HK654" s="332"/>
      <c r="HL654" s="332"/>
      <c r="HM654" s="332"/>
      <c r="HN654" s="332"/>
      <c r="HO654" s="332"/>
      <c r="HP654" s="332"/>
      <c r="HQ654" s="332"/>
      <c r="HR654" s="332"/>
      <c r="HS654" s="332"/>
      <c r="HT654" s="332"/>
      <c r="HU654" s="332"/>
      <c r="HV654" s="332"/>
      <c r="HW654" s="332"/>
      <c r="HX654" s="332"/>
      <c r="HY654" s="332"/>
      <c r="HZ654" s="332"/>
      <c r="IA654" s="332"/>
      <c r="IB654" s="332"/>
      <c r="IC654" s="332"/>
      <c r="ID654" s="332"/>
      <c r="IE654" s="332"/>
      <c r="IF654" s="332"/>
      <c r="IG654" s="332"/>
    </row>
    <row r="655" s="301" customFormat="1" ht="24" customHeight="1" spans="1:241">
      <c r="A655" s="332"/>
      <c r="B655" s="332"/>
      <c r="C655" s="332"/>
      <c r="D655" s="332"/>
      <c r="E655" s="332"/>
      <c r="F655" s="332"/>
      <c r="G655" s="332"/>
      <c r="H655" s="332"/>
      <c r="I655" s="332"/>
      <c r="J655" s="332"/>
      <c r="K655" s="332"/>
      <c r="L655" s="332"/>
      <c r="M655" s="332"/>
      <c r="N655" s="332"/>
      <c r="O655" s="332"/>
      <c r="P655" s="332"/>
      <c r="Q655" s="332"/>
      <c r="R655" s="332"/>
      <c r="S655" s="332"/>
      <c r="T655" s="332"/>
      <c r="U655" s="332"/>
      <c r="V655" s="332"/>
      <c r="W655" s="332"/>
      <c r="X655" s="332"/>
      <c r="Y655" s="332"/>
      <c r="Z655" s="332"/>
      <c r="AA655" s="332"/>
      <c r="AB655" s="332"/>
      <c r="AC655" s="332"/>
      <c r="AD655" s="332"/>
      <c r="AE655" s="332"/>
      <c r="AF655" s="332"/>
      <c r="AG655" s="332"/>
      <c r="AH655" s="332"/>
      <c r="AI655" s="332"/>
      <c r="AJ655" s="332"/>
      <c r="AK655" s="332"/>
      <c r="AL655" s="332"/>
      <c r="AM655" s="332"/>
      <c r="AN655" s="332"/>
      <c r="AO655" s="332"/>
      <c r="AP655" s="332"/>
      <c r="AQ655" s="332"/>
      <c r="AR655" s="332"/>
      <c r="AS655" s="332"/>
      <c r="AT655" s="332"/>
      <c r="AU655" s="332"/>
      <c r="AV655" s="332"/>
      <c r="AW655" s="332"/>
      <c r="AX655" s="332"/>
      <c r="AY655" s="332"/>
      <c r="AZ655" s="332"/>
      <c r="BA655" s="332"/>
      <c r="BB655" s="332"/>
      <c r="BC655" s="332"/>
      <c r="BD655" s="332"/>
      <c r="BE655" s="332"/>
      <c r="BF655" s="332"/>
      <c r="BG655" s="332"/>
      <c r="BH655" s="332"/>
      <c r="BI655" s="332"/>
      <c r="BJ655" s="332"/>
      <c r="BK655" s="332"/>
      <c r="BL655" s="332"/>
      <c r="BM655" s="332"/>
      <c r="BN655" s="332"/>
      <c r="BO655" s="332"/>
      <c r="BP655" s="332"/>
      <c r="BQ655" s="332"/>
      <c r="BR655" s="332"/>
      <c r="BS655" s="332"/>
      <c r="BT655" s="332"/>
      <c r="BU655" s="332"/>
      <c r="BV655" s="332"/>
      <c r="BW655" s="332"/>
      <c r="BX655" s="332"/>
      <c r="BY655" s="332"/>
      <c r="BZ655" s="332"/>
      <c r="CA655" s="332"/>
      <c r="CB655" s="332"/>
      <c r="CC655" s="332"/>
      <c r="CD655" s="332"/>
      <c r="CE655" s="332"/>
      <c r="CF655" s="332"/>
      <c r="CG655" s="332"/>
      <c r="CH655" s="332"/>
      <c r="CI655" s="332"/>
      <c r="CJ655" s="332"/>
      <c r="CK655" s="332"/>
      <c r="CL655" s="332"/>
      <c r="CM655" s="332"/>
      <c r="CN655" s="332"/>
      <c r="CO655" s="332"/>
      <c r="CP655" s="332"/>
      <c r="CQ655" s="332"/>
      <c r="CR655" s="332"/>
      <c r="CS655" s="332"/>
      <c r="CT655" s="332"/>
      <c r="CU655" s="332"/>
      <c r="CV655" s="332"/>
      <c r="CW655" s="332"/>
      <c r="CX655" s="332"/>
      <c r="CY655" s="332"/>
      <c r="CZ655" s="332"/>
      <c r="DA655" s="332"/>
      <c r="DB655" s="332"/>
      <c r="DC655" s="332"/>
      <c r="DD655" s="332"/>
      <c r="DE655" s="332"/>
      <c r="DF655" s="332"/>
      <c r="DG655" s="332"/>
      <c r="DH655" s="332"/>
      <c r="DI655" s="332"/>
      <c r="DJ655" s="332"/>
      <c r="DK655" s="332"/>
      <c r="DL655" s="332"/>
      <c r="DM655" s="332"/>
      <c r="DN655" s="332"/>
      <c r="DO655" s="332"/>
      <c r="DP655" s="332"/>
      <c r="DQ655" s="332"/>
      <c r="DR655" s="332"/>
      <c r="DS655" s="332"/>
      <c r="DT655" s="332"/>
      <c r="DU655" s="332"/>
      <c r="DV655" s="332"/>
      <c r="DW655" s="332"/>
      <c r="DX655" s="332"/>
      <c r="DY655" s="332"/>
      <c r="DZ655" s="332"/>
      <c r="EA655" s="332"/>
      <c r="EB655" s="332"/>
      <c r="EC655" s="332"/>
      <c r="ED655" s="332"/>
      <c r="EE655" s="332"/>
      <c r="EF655" s="332"/>
      <c r="EG655" s="332"/>
      <c r="EH655" s="332"/>
      <c r="EI655" s="332"/>
      <c r="EJ655" s="332"/>
      <c r="EK655" s="332"/>
      <c r="EL655" s="332"/>
      <c r="EM655" s="332"/>
      <c r="EN655" s="332"/>
      <c r="EO655" s="332"/>
      <c r="EP655" s="332"/>
      <c r="EQ655" s="332"/>
      <c r="ER655" s="332"/>
      <c r="ES655" s="332"/>
      <c r="ET655" s="332"/>
      <c r="EU655" s="332"/>
      <c r="EV655" s="332"/>
      <c r="EW655" s="332"/>
      <c r="EX655" s="332"/>
      <c r="EY655" s="332"/>
      <c r="EZ655" s="332"/>
      <c r="FA655" s="332"/>
      <c r="FB655" s="332"/>
      <c r="FC655" s="332"/>
      <c r="FD655" s="332"/>
      <c r="FE655" s="332"/>
      <c r="FF655" s="332"/>
      <c r="FG655" s="332"/>
      <c r="FH655" s="332"/>
      <c r="FI655" s="332"/>
      <c r="FJ655" s="332"/>
      <c r="FK655" s="332"/>
      <c r="FL655" s="332"/>
      <c r="FM655" s="332"/>
      <c r="FN655" s="332"/>
      <c r="FO655" s="332"/>
      <c r="FP655" s="332"/>
      <c r="FQ655" s="332"/>
      <c r="FR655" s="332"/>
      <c r="FS655" s="332"/>
      <c r="FT655" s="332"/>
      <c r="FU655" s="332"/>
      <c r="FV655" s="332"/>
      <c r="FW655" s="332"/>
      <c r="FX655" s="332"/>
      <c r="FY655" s="332"/>
      <c r="FZ655" s="332"/>
      <c r="GA655" s="332"/>
      <c r="GB655" s="332"/>
      <c r="GC655" s="332"/>
      <c r="GD655" s="332"/>
      <c r="GE655" s="332"/>
      <c r="GF655" s="332"/>
      <c r="GG655" s="332"/>
      <c r="GH655" s="332"/>
      <c r="GI655" s="332"/>
      <c r="GJ655" s="332"/>
      <c r="GK655" s="332"/>
      <c r="GL655" s="332"/>
      <c r="GM655" s="332"/>
      <c r="GN655" s="332"/>
      <c r="GO655" s="332"/>
      <c r="GP655" s="332"/>
      <c r="GQ655" s="332"/>
      <c r="GR655" s="332"/>
      <c r="GS655" s="332"/>
      <c r="GT655" s="332"/>
      <c r="GU655" s="332"/>
      <c r="GV655" s="332"/>
      <c r="GW655" s="332"/>
      <c r="GX655" s="332"/>
      <c r="GY655" s="332"/>
      <c r="GZ655" s="332"/>
      <c r="HA655" s="332"/>
      <c r="HB655" s="332"/>
      <c r="HC655" s="332"/>
      <c r="HD655" s="332"/>
      <c r="HE655" s="332"/>
      <c r="HF655" s="332"/>
      <c r="HG655" s="332"/>
      <c r="HH655" s="332"/>
      <c r="HI655" s="332"/>
      <c r="HJ655" s="332"/>
      <c r="HK655" s="332"/>
      <c r="HL655" s="332"/>
      <c r="HM655" s="332"/>
      <c r="HN655" s="332"/>
      <c r="HO655" s="332"/>
      <c r="HP655" s="332"/>
      <c r="HQ655" s="332"/>
      <c r="HR655" s="332"/>
      <c r="HS655" s="332"/>
      <c r="HT655" s="332"/>
      <c r="HU655" s="332"/>
      <c r="HV655" s="332"/>
      <c r="HW655" s="332"/>
      <c r="HX655" s="332"/>
      <c r="HY655" s="332"/>
      <c r="HZ655" s="332"/>
      <c r="IA655" s="332"/>
      <c r="IB655" s="332"/>
      <c r="IC655" s="332"/>
      <c r="ID655" s="332"/>
      <c r="IE655" s="332"/>
      <c r="IF655" s="332"/>
      <c r="IG655" s="332"/>
    </row>
    <row r="656" s="301" customFormat="1" ht="24" customHeight="1" spans="1:241">
      <c r="A656" s="332"/>
      <c r="B656" s="332"/>
      <c r="C656" s="332"/>
      <c r="D656" s="332"/>
      <c r="E656" s="332"/>
      <c r="F656" s="332"/>
      <c r="G656" s="332"/>
      <c r="H656" s="332"/>
      <c r="I656" s="332"/>
      <c r="J656" s="332"/>
      <c r="K656" s="332"/>
      <c r="L656" s="332"/>
      <c r="M656" s="332"/>
      <c r="N656" s="332"/>
      <c r="O656" s="332"/>
      <c r="P656" s="332"/>
      <c r="Q656" s="332"/>
      <c r="R656" s="332"/>
      <c r="S656" s="332"/>
      <c r="T656" s="332"/>
      <c r="U656" s="332"/>
      <c r="V656" s="332"/>
      <c r="W656" s="332"/>
      <c r="X656" s="332"/>
      <c r="Y656" s="332"/>
      <c r="Z656" s="332"/>
      <c r="AA656" s="332"/>
      <c r="AB656" s="332"/>
      <c r="AC656" s="332"/>
      <c r="AD656" s="332"/>
      <c r="AE656" s="332"/>
      <c r="AF656" s="332"/>
      <c r="AG656" s="332"/>
      <c r="AH656" s="332"/>
      <c r="AI656" s="332"/>
      <c r="AJ656" s="332"/>
      <c r="AK656" s="332"/>
      <c r="AL656" s="332"/>
      <c r="AM656" s="332"/>
      <c r="AN656" s="332"/>
      <c r="AO656" s="332"/>
      <c r="AP656" s="332"/>
      <c r="AQ656" s="332"/>
      <c r="AR656" s="332"/>
      <c r="AS656" s="332"/>
      <c r="AT656" s="332"/>
      <c r="AU656" s="332"/>
      <c r="AV656" s="332"/>
      <c r="AW656" s="332"/>
      <c r="AX656" s="332"/>
      <c r="AY656" s="332"/>
      <c r="AZ656" s="332"/>
      <c r="BA656" s="332"/>
      <c r="BB656" s="332"/>
      <c r="BC656" s="332"/>
      <c r="BD656" s="332"/>
      <c r="BE656" s="332"/>
      <c r="BF656" s="332"/>
      <c r="BG656" s="332"/>
      <c r="BH656" s="332"/>
      <c r="BI656" s="332"/>
      <c r="BJ656" s="332"/>
      <c r="BK656" s="332"/>
      <c r="BL656" s="332"/>
      <c r="BM656" s="332"/>
      <c r="BN656" s="332"/>
      <c r="BO656" s="332"/>
      <c r="BP656" s="332"/>
      <c r="BQ656" s="332"/>
      <c r="BR656" s="332"/>
      <c r="BS656" s="332"/>
      <c r="BT656" s="332"/>
      <c r="BU656" s="332"/>
      <c r="BV656" s="332"/>
      <c r="BW656" s="332"/>
      <c r="BX656" s="332"/>
      <c r="BY656" s="332"/>
      <c r="BZ656" s="332"/>
      <c r="CA656" s="332"/>
      <c r="CB656" s="332"/>
      <c r="CC656" s="332"/>
      <c r="CD656" s="332"/>
      <c r="CE656" s="332"/>
      <c r="CF656" s="332"/>
      <c r="CG656" s="332"/>
      <c r="CH656" s="332"/>
      <c r="CI656" s="332"/>
      <c r="CJ656" s="332"/>
      <c r="CK656" s="332"/>
      <c r="CL656" s="332"/>
      <c r="CM656" s="332"/>
      <c r="CN656" s="332"/>
      <c r="CO656" s="332"/>
      <c r="CP656" s="332"/>
      <c r="CQ656" s="332"/>
      <c r="CR656" s="332"/>
      <c r="CS656" s="332"/>
      <c r="CT656" s="332"/>
      <c r="CU656" s="332"/>
      <c r="CV656" s="332"/>
      <c r="CW656" s="332"/>
      <c r="CX656" s="332"/>
      <c r="CY656" s="332"/>
      <c r="CZ656" s="332"/>
      <c r="DA656" s="332"/>
      <c r="DB656" s="332"/>
      <c r="DC656" s="332"/>
      <c r="DD656" s="332"/>
      <c r="DE656" s="332"/>
      <c r="DF656" s="332"/>
      <c r="DG656" s="332"/>
      <c r="DH656" s="332"/>
      <c r="DI656" s="332"/>
      <c r="DJ656" s="332"/>
      <c r="DK656" s="332"/>
      <c r="DL656" s="332"/>
      <c r="DM656" s="332"/>
      <c r="DN656" s="332"/>
      <c r="DO656" s="332"/>
      <c r="DP656" s="332"/>
      <c r="DQ656" s="332"/>
      <c r="DR656" s="332"/>
      <c r="DS656" s="332"/>
      <c r="DT656" s="332"/>
      <c r="DU656" s="332"/>
      <c r="DV656" s="332"/>
      <c r="DW656" s="332"/>
      <c r="DX656" s="332"/>
      <c r="DY656" s="332"/>
      <c r="DZ656" s="332"/>
      <c r="EA656" s="332"/>
      <c r="EB656" s="332"/>
      <c r="EC656" s="332"/>
      <c r="ED656" s="332"/>
      <c r="EE656" s="332"/>
      <c r="EF656" s="332"/>
      <c r="EG656" s="332"/>
      <c r="EH656" s="332"/>
      <c r="EI656" s="332"/>
      <c r="EJ656" s="332"/>
      <c r="EK656" s="332"/>
      <c r="EL656" s="332"/>
      <c r="EM656" s="332"/>
      <c r="EN656" s="332"/>
      <c r="EO656" s="332"/>
      <c r="EP656" s="332"/>
      <c r="EQ656" s="332"/>
      <c r="ER656" s="332"/>
      <c r="ES656" s="332"/>
      <c r="ET656" s="332"/>
      <c r="EU656" s="332"/>
      <c r="EV656" s="332"/>
      <c r="EW656" s="332"/>
      <c r="EX656" s="332"/>
      <c r="EY656" s="332"/>
      <c r="EZ656" s="332"/>
      <c r="FA656" s="332"/>
      <c r="FB656" s="332"/>
      <c r="FC656" s="332"/>
      <c r="FD656" s="332"/>
      <c r="FE656" s="332"/>
      <c r="FF656" s="332"/>
      <c r="FG656" s="332"/>
      <c r="FH656" s="332"/>
      <c r="FI656" s="332"/>
      <c r="FJ656" s="332"/>
      <c r="FK656" s="332"/>
      <c r="FL656" s="332"/>
      <c r="FM656" s="332"/>
      <c r="FN656" s="332"/>
      <c r="FO656" s="332"/>
      <c r="FP656" s="332"/>
      <c r="FQ656" s="332"/>
      <c r="FR656" s="332"/>
      <c r="FS656" s="332"/>
      <c r="FT656" s="332"/>
      <c r="FU656" s="332"/>
      <c r="FV656" s="332"/>
      <c r="FW656" s="332"/>
      <c r="FX656" s="332"/>
      <c r="FY656" s="332"/>
      <c r="FZ656" s="332"/>
      <c r="GA656" s="332"/>
      <c r="GB656" s="332"/>
      <c r="GC656" s="332"/>
      <c r="GD656" s="332"/>
      <c r="GE656" s="332"/>
      <c r="GF656" s="332"/>
      <c r="GG656" s="332"/>
      <c r="GH656" s="332"/>
      <c r="GI656" s="332"/>
      <c r="GJ656" s="332"/>
      <c r="GK656" s="332"/>
      <c r="GL656" s="332"/>
      <c r="GM656" s="332"/>
      <c r="GN656" s="332"/>
      <c r="GO656" s="332"/>
      <c r="GP656" s="332"/>
      <c r="GQ656" s="332"/>
      <c r="GR656" s="332"/>
      <c r="GS656" s="332"/>
      <c r="GT656" s="332"/>
      <c r="GU656" s="332"/>
      <c r="GV656" s="332"/>
      <c r="GW656" s="332"/>
      <c r="GX656" s="332"/>
      <c r="GY656" s="332"/>
      <c r="GZ656" s="332"/>
      <c r="HA656" s="332"/>
      <c r="HB656" s="332"/>
      <c r="HC656" s="332"/>
      <c r="HD656" s="332"/>
      <c r="HE656" s="332"/>
      <c r="HF656" s="332"/>
      <c r="HG656" s="332"/>
      <c r="HH656" s="332"/>
      <c r="HI656" s="332"/>
      <c r="HJ656" s="332"/>
      <c r="HK656" s="332"/>
      <c r="HL656" s="332"/>
      <c r="HM656" s="332"/>
      <c r="HN656" s="332"/>
      <c r="HO656" s="332"/>
      <c r="HP656" s="332"/>
      <c r="HQ656" s="332"/>
      <c r="HR656" s="332"/>
      <c r="HS656" s="332"/>
      <c r="HT656" s="332"/>
      <c r="HU656" s="332"/>
      <c r="HV656" s="332"/>
      <c r="HW656" s="332"/>
      <c r="HX656" s="332"/>
      <c r="HY656" s="332"/>
      <c r="HZ656" s="332"/>
      <c r="IA656" s="332"/>
      <c r="IB656" s="332"/>
      <c r="IC656" s="332"/>
      <c r="ID656" s="332"/>
      <c r="IE656" s="332"/>
      <c r="IF656" s="332"/>
      <c r="IG656" s="332"/>
    </row>
    <row r="657" s="301" customFormat="1" ht="24" customHeight="1" spans="1:241">
      <c r="A657" s="332"/>
      <c r="B657" s="332"/>
      <c r="C657" s="332"/>
      <c r="D657" s="332"/>
      <c r="E657" s="332"/>
      <c r="F657" s="332"/>
      <c r="G657" s="332"/>
      <c r="H657" s="332"/>
      <c r="I657" s="332"/>
      <c r="J657" s="332"/>
      <c r="K657" s="332"/>
      <c r="L657" s="332"/>
      <c r="M657" s="332"/>
      <c r="N657" s="332"/>
      <c r="O657" s="332"/>
      <c r="P657" s="332"/>
      <c r="Q657" s="332"/>
      <c r="R657" s="332"/>
      <c r="S657" s="332"/>
      <c r="T657" s="332"/>
      <c r="U657" s="332"/>
      <c r="V657" s="332"/>
      <c r="W657" s="332"/>
      <c r="X657" s="332"/>
      <c r="Y657" s="332"/>
      <c r="Z657" s="332"/>
      <c r="AA657" s="332"/>
      <c r="AB657" s="332"/>
      <c r="AC657" s="332"/>
      <c r="AD657" s="332"/>
      <c r="AE657" s="332"/>
      <c r="AF657" s="332"/>
      <c r="AG657" s="332"/>
      <c r="AH657" s="332"/>
      <c r="AI657" s="332"/>
      <c r="AJ657" s="332"/>
      <c r="AK657" s="332"/>
      <c r="AL657" s="332"/>
      <c r="AM657" s="332"/>
      <c r="AN657" s="332"/>
      <c r="AO657" s="332"/>
      <c r="AP657" s="332"/>
      <c r="AQ657" s="332"/>
      <c r="AR657" s="332"/>
      <c r="AS657" s="332"/>
      <c r="AT657" s="332"/>
      <c r="AU657" s="332"/>
      <c r="AV657" s="332"/>
      <c r="AW657" s="332"/>
      <c r="AX657" s="332"/>
      <c r="AY657" s="332"/>
      <c r="AZ657" s="332"/>
      <c r="BA657" s="332"/>
      <c r="BB657" s="332"/>
      <c r="BC657" s="332"/>
      <c r="BD657" s="332"/>
      <c r="BE657" s="332"/>
      <c r="BF657" s="332"/>
      <c r="BG657" s="332"/>
      <c r="BH657" s="332"/>
      <c r="BI657" s="332"/>
      <c r="BJ657" s="332"/>
      <c r="BK657" s="332"/>
      <c r="BL657" s="332"/>
      <c r="BM657" s="332"/>
      <c r="BN657" s="332"/>
      <c r="BO657" s="332"/>
      <c r="BP657" s="332"/>
      <c r="BQ657" s="332"/>
      <c r="BR657" s="332"/>
      <c r="BS657" s="332"/>
      <c r="BT657" s="332"/>
      <c r="BU657" s="332"/>
      <c r="BV657" s="332"/>
      <c r="BW657" s="332"/>
      <c r="BX657" s="332"/>
      <c r="BY657" s="332"/>
      <c r="BZ657" s="332"/>
      <c r="CA657" s="332"/>
      <c r="CB657" s="332"/>
      <c r="CC657" s="332"/>
      <c r="CD657" s="332"/>
      <c r="CE657" s="332"/>
      <c r="CF657" s="332"/>
      <c r="CG657" s="332"/>
      <c r="CH657" s="332"/>
      <c r="CI657" s="332"/>
      <c r="CJ657" s="332"/>
      <c r="CK657" s="332"/>
      <c r="CL657" s="332"/>
      <c r="CM657" s="332"/>
      <c r="CN657" s="332"/>
      <c r="CO657" s="332"/>
      <c r="CP657" s="332"/>
      <c r="CQ657" s="332"/>
      <c r="CR657" s="332"/>
      <c r="CS657" s="332"/>
      <c r="CT657" s="332"/>
      <c r="CU657" s="332"/>
      <c r="CV657" s="332"/>
      <c r="CW657" s="332"/>
      <c r="CX657" s="332"/>
      <c r="CY657" s="332"/>
      <c r="CZ657" s="332"/>
      <c r="DA657" s="332"/>
      <c r="DB657" s="332"/>
      <c r="DC657" s="332"/>
      <c r="DD657" s="332"/>
      <c r="DE657" s="332"/>
      <c r="DF657" s="332"/>
      <c r="DG657" s="332"/>
      <c r="DH657" s="332"/>
      <c r="DI657" s="332"/>
      <c r="DJ657" s="332"/>
      <c r="DK657" s="332"/>
      <c r="DL657" s="332"/>
      <c r="DM657" s="332"/>
      <c r="DN657" s="332"/>
      <c r="DO657" s="332"/>
      <c r="DP657" s="332"/>
      <c r="DQ657" s="332"/>
      <c r="DR657" s="332"/>
      <c r="DS657" s="332"/>
      <c r="DT657" s="332"/>
      <c r="DU657" s="332"/>
      <c r="DV657" s="332"/>
      <c r="DW657" s="332"/>
      <c r="DX657" s="332"/>
      <c r="DY657" s="332"/>
      <c r="DZ657" s="332"/>
      <c r="EA657" s="332"/>
      <c r="EB657" s="332"/>
      <c r="EC657" s="332"/>
      <c r="ED657" s="332"/>
      <c r="EE657" s="332"/>
      <c r="EF657" s="332"/>
      <c r="EG657" s="332"/>
      <c r="EH657" s="332"/>
      <c r="EI657" s="332"/>
      <c r="EJ657" s="332"/>
      <c r="EK657" s="332"/>
      <c r="EL657" s="332"/>
      <c r="EM657" s="332"/>
      <c r="EN657" s="332"/>
      <c r="EO657" s="332"/>
      <c r="EP657" s="332"/>
      <c r="EQ657" s="332"/>
      <c r="ER657" s="332"/>
      <c r="ES657" s="332"/>
      <c r="ET657" s="332"/>
      <c r="EU657" s="332"/>
      <c r="EV657" s="332"/>
      <c r="EW657" s="332"/>
      <c r="EX657" s="332"/>
      <c r="EY657" s="332"/>
      <c r="EZ657" s="332"/>
      <c r="FA657" s="332"/>
      <c r="FB657" s="332"/>
      <c r="FC657" s="332"/>
      <c r="FD657" s="332"/>
      <c r="FE657" s="332"/>
      <c r="FF657" s="332"/>
      <c r="FG657" s="332"/>
      <c r="FH657" s="332"/>
      <c r="FI657" s="332"/>
      <c r="FJ657" s="332"/>
      <c r="FK657" s="332"/>
      <c r="FL657" s="332"/>
      <c r="FM657" s="332"/>
      <c r="FN657" s="332"/>
      <c r="FO657" s="332"/>
      <c r="FP657" s="332"/>
      <c r="FQ657" s="332"/>
      <c r="FR657" s="332"/>
      <c r="FS657" s="332"/>
      <c r="FT657" s="332"/>
      <c r="FU657" s="332"/>
      <c r="FV657" s="332"/>
      <c r="FW657" s="332"/>
      <c r="FX657" s="332"/>
      <c r="FY657" s="332"/>
      <c r="FZ657" s="332"/>
      <c r="GA657" s="332"/>
      <c r="GB657" s="332"/>
      <c r="GC657" s="332"/>
      <c r="GD657" s="332"/>
      <c r="GE657" s="332"/>
      <c r="GF657" s="332"/>
      <c r="GG657" s="332"/>
      <c r="GH657" s="332"/>
      <c r="GI657" s="332"/>
      <c r="GJ657" s="332"/>
      <c r="GK657" s="332"/>
      <c r="GL657" s="332"/>
      <c r="GM657" s="332"/>
      <c r="GN657" s="332"/>
      <c r="GO657" s="332"/>
      <c r="GP657" s="332"/>
      <c r="GQ657" s="332"/>
      <c r="GR657" s="332"/>
      <c r="GS657" s="332"/>
      <c r="GT657" s="332"/>
      <c r="GU657" s="332"/>
      <c r="GV657" s="332"/>
      <c r="GW657" s="332"/>
      <c r="GX657" s="332"/>
      <c r="GY657" s="332"/>
      <c r="GZ657" s="332"/>
      <c r="HA657" s="332"/>
      <c r="HB657" s="332"/>
      <c r="HC657" s="332"/>
      <c r="HD657" s="332"/>
      <c r="HE657" s="332"/>
      <c r="HF657" s="332"/>
      <c r="HG657" s="332"/>
      <c r="HH657" s="332"/>
      <c r="HI657" s="332"/>
      <c r="HJ657" s="332"/>
      <c r="HK657" s="332"/>
      <c r="HL657" s="332"/>
      <c r="HM657" s="332"/>
      <c r="HN657" s="332"/>
      <c r="HO657" s="332"/>
      <c r="HP657" s="332"/>
      <c r="HQ657" s="332"/>
      <c r="HR657" s="332"/>
      <c r="HS657" s="332"/>
      <c r="HT657" s="332"/>
      <c r="HU657" s="332"/>
      <c r="HV657" s="332"/>
      <c r="HW657" s="332"/>
      <c r="HX657" s="332"/>
      <c r="HY657" s="332"/>
      <c r="HZ657" s="332"/>
      <c r="IA657" s="332"/>
      <c r="IB657" s="332"/>
      <c r="IC657" s="332"/>
      <c r="ID657" s="332"/>
      <c r="IE657" s="332"/>
      <c r="IF657" s="332"/>
      <c r="IG657" s="332"/>
    </row>
    <row r="658" s="301" customFormat="1" ht="24" customHeight="1" spans="1:241">
      <c r="A658" s="332"/>
      <c r="B658" s="332"/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2"/>
      <c r="AH658" s="332"/>
      <c r="AI658" s="332"/>
      <c r="AJ658" s="332"/>
      <c r="AK658" s="332"/>
      <c r="AL658" s="332"/>
      <c r="AM658" s="332"/>
      <c r="AN658" s="332"/>
      <c r="AO658" s="332"/>
      <c r="AP658" s="332"/>
      <c r="AQ658" s="332"/>
      <c r="AR658" s="332"/>
      <c r="AS658" s="332"/>
      <c r="AT658" s="332"/>
      <c r="AU658" s="332"/>
      <c r="AV658" s="332"/>
      <c r="AW658" s="332"/>
      <c r="AX658" s="332"/>
      <c r="AY658" s="332"/>
      <c r="AZ658" s="332"/>
      <c r="BA658" s="332"/>
      <c r="BB658" s="332"/>
      <c r="BC658" s="332"/>
      <c r="BD658" s="332"/>
      <c r="BE658" s="332"/>
      <c r="BF658" s="332"/>
      <c r="BG658" s="332"/>
      <c r="BH658" s="332"/>
      <c r="BI658" s="332"/>
      <c r="BJ658" s="332"/>
      <c r="BK658" s="332"/>
      <c r="BL658" s="332"/>
      <c r="BM658" s="332"/>
      <c r="BN658" s="332"/>
      <c r="BO658" s="332"/>
      <c r="BP658" s="332"/>
      <c r="BQ658" s="332"/>
      <c r="BR658" s="332"/>
      <c r="BS658" s="332"/>
      <c r="BT658" s="332"/>
      <c r="BU658" s="332"/>
      <c r="BV658" s="332"/>
      <c r="BW658" s="332"/>
      <c r="BX658" s="332"/>
      <c r="BY658" s="332"/>
      <c r="BZ658" s="332"/>
      <c r="CA658" s="332"/>
      <c r="CB658" s="332"/>
      <c r="CC658" s="332"/>
      <c r="CD658" s="332"/>
      <c r="CE658" s="332"/>
      <c r="CF658" s="332"/>
      <c r="CG658" s="332"/>
      <c r="CH658" s="332"/>
      <c r="CI658" s="332"/>
      <c r="CJ658" s="332"/>
      <c r="CK658" s="332"/>
      <c r="CL658" s="332"/>
      <c r="CM658" s="332"/>
      <c r="CN658" s="332"/>
      <c r="CO658" s="332"/>
      <c r="CP658" s="332"/>
      <c r="CQ658" s="332"/>
      <c r="CR658" s="332"/>
      <c r="CS658" s="332"/>
      <c r="CT658" s="332"/>
      <c r="CU658" s="332"/>
      <c r="CV658" s="332"/>
      <c r="CW658" s="332"/>
      <c r="CX658" s="332"/>
      <c r="CY658" s="332"/>
      <c r="CZ658" s="332"/>
      <c r="DA658" s="332"/>
      <c r="DB658" s="332"/>
      <c r="DC658" s="332"/>
      <c r="DD658" s="332"/>
      <c r="DE658" s="332"/>
      <c r="DF658" s="332"/>
      <c r="DG658" s="332"/>
      <c r="DH658" s="332"/>
      <c r="DI658" s="332"/>
      <c r="DJ658" s="332"/>
      <c r="DK658" s="332"/>
      <c r="DL658" s="332"/>
      <c r="DM658" s="332"/>
      <c r="DN658" s="332"/>
      <c r="DO658" s="332"/>
      <c r="DP658" s="332"/>
      <c r="DQ658" s="332"/>
      <c r="DR658" s="332"/>
      <c r="DS658" s="332"/>
      <c r="DT658" s="332"/>
      <c r="DU658" s="332"/>
      <c r="DV658" s="332"/>
      <c r="DW658" s="332"/>
      <c r="DX658" s="332"/>
      <c r="DY658" s="332"/>
      <c r="DZ658" s="332"/>
      <c r="EA658" s="332"/>
      <c r="EB658" s="332"/>
      <c r="EC658" s="332"/>
      <c r="ED658" s="332"/>
      <c r="EE658" s="332"/>
      <c r="EF658" s="332"/>
      <c r="EG658" s="332"/>
      <c r="EH658" s="332"/>
      <c r="EI658" s="332"/>
      <c r="EJ658" s="332"/>
      <c r="EK658" s="332"/>
      <c r="EL658" s="332"/>
      <c r="EM658" s="332"/>
      <c r="EN658" s="332"/>
      <c r="EO658" s="332"/>
      <c r="EP658" s="332"/>
      <c r="EQ658" s="332"/>
      <c r="ER658" s="332"/>
      <c r="ES658" s="332"/>
      <c r="ET658" s="332"/>
      <c r="EU658" s="332"/>
      <c r="EV658" s="332"/>
      <c r="EW658" s="332"/>
      <c r="EX658" s="332"/>
      <c r="EY658" s="332"/>
      <c r="EZ658" s="332"/>
      <c r="FA658" s="332"/>
      <c r="FB658" s="332"/>
      <c r="FC658" s="332"/>
      <c r="FD658" s="332"/>
      <c r="FE658" s="332"/>
      <c r="FF658" s="332"/>
      <c r="FG658" s="332"/>
      <c r="FH658" s="332"/>
      <c r="FI658" s="332"/>
      <c r="FJ658" s="332"/>
      <c r="FK658" s="332"/>
      <c r="FL658" s="332"/>
      <c r="FM658" s="332"/>
      <c r="FN658" s="332"/>
      <c r="FO658" s="332"/>
      <c r="FP658" s="332"/>
      <c r="FQ658" s="332"/>
      <c r="FR658" s="332"/>
      <c r="FS658" s="332"/>
      <c r="FT658" s="332"/>
      <c r="FU658" s="332"/>
      <c r="FV658" s="332"/>
      <c r="FW658" s="332"/>
      <c r="FX658" s="332"/>
      <c r="FY658" s="332"/>
      <c r="FZ658" s="332"/>
      <c r="GA658" s="332"/>
      <c r="GB658" s="332"/>
      <c r="GC658" s="332"/>
      <c r="GD658" s="332"/>
      <c r="GE658" s="332"/>
      <c r="GF658" s="332"/>
      <c r="GG658" s="332"/>
      <c r="GH658" s="332"/>
      <c r="GI658" s="332"/>
      <c r="GJ658" s="332"/>
      <c r="GK658" s="332"/>
      <c r="GL658" s="332"/>
      <c r="GM658" s="332"/>
      <c r="GN658" s="332"/>
      <c r="GO658" s="332"/>
      <c r="GP658" s="332"/>
      <c r="GQ658" s="332"/>
      <c r="GR658" s="332"/>
      <c r="GS658" s="332"/>
      <c r="GT658" s="332"/>
      <c r="GU658" s="332"/>
      <c r="GV658" s="332"/>
      <c r="GW658" s="332"/>
      <c r="GX658" s="332"/>
      <c r="GY658" s="332"/>
      <c r="GZ658" s="332"/>
      <c r="HA658" s="332"/>
      <c r="HB658" s="332"/>
      <c r="HC658" s="332"/>
      <c r="HD658" s="332"/>
      <c r="HE658" s="332"/>
      <c r="HF658" s="332"/>
      <c r="HG658" s="332"/>
      <c r="HH658" s="332"/>
      <c r="HI658" s="332"/>
      <c r="HJ658" s="332"/>
      <c r="HK658" s="332"/>
      <c r="HL658" s="332"/>
      <c r="HM658" s="332"/>
      <c r="HN658" s="332"/>
      <c r="HO658" s="332"/>
      <c r="HP658" s="332"/>
      <c r="HQ658" s="332"/>
      <c r="HR658" s="332"/>
      <c r="HS658" s="332"/>
      <c r="HT658" s="332"/>
      <c r="HU658" s="332"/>
      <c r="HV658" s="332"/>
      <c r="HW658" s="332"/>
      <c r="HX658" s="332"/>
      <c r="HY658" s="332"/>
      <c r="HZ658" s="332"/>
      <c r="IA658" s="332"/>
      <c r="IB658" s="332"/>
      <c r="IC658" s="332"/>
      <c r="ID658" s="332"/>
      <c r="IE658" s="332"/>
      <c r="IF658" s="332"/>
      <c r="IG658" s="332"/>
    </row>
    <row r="659" s="301" customFormat="1" ht="24" customHeight="1" spans="1:241">
      <c r="A659" s="332"/>
      <c r="B659" s="332"/>
      <c r="C659" s="332"/>
      <c r="D659" s="332"/>
      <c r="E659" s="332"/>
      <c r="F659" s="332"/>
      <c r="G659" s="332"/>
      <c r="H659" s="332"/>
      <c r="I659" s="332"/>
      <c r="J659" s="332"/>
      <c r="K659" s="332"/>
      <c r="L659" s="332"/>
      <c r="M659" s="332"/>
      <c r="N659" s="332"/>
      <c r="O659" s="332"/>
      <c r="P659" s="332"/>
      <c r="Q659" s="332"/>
      <c r="R659" s="332"/>
      <c r="S659" s="332"/>
      <c r="T659" s="332"/>
      <c r="U659" s="332"/>
      <c r="V659" s="332"/>
      <c r="W659" s="332"/>
      <c r="X659" s="332"/>
      <c r="Y659" s="332"/>
      <c r="Z659" s="332"/>
      <c r="AA659" s="332"/>
      <c r="AB659" s="332"/>
      <c r="AC659" s="332"/>
      <c r="AD659" s="332"/>
      <c r="AE659" s="332"/>
      <c r="AF659" s="332"/>
      <c r="AG659" s="332"/>
      <c r="AH659" s="332"/>
      <c r="AI659" s="332"/>
      <c r="AJ659" s="332"/>
      <c r="AK659" s="332"/>
      <c r="AL659" s="332"/>
      <c r="AM659" s="332"/>
      <c r="AN659" s="332"/>
      <c r="AO659" s="332"/>
      <c r="AP659" s="332"/>
      <c r="AQ659" s="332"/>
      <c r="AR659" s="332"/>
      <c r="AS659" s="332"/>
      <c r="AT659" s="332"/>
      <c r="AU659" s="332"/>
      <c r="AV659" s="332"/>
      <c r="AW659" s="332"/>
      <c r="AX659" s="332"/>
      <c r="AY659" s="332"/>
      <c r="AZ659" s="332"/>
      <c r="BA659" s="332"/>
      <c r="BB659" s="332"/>
      <c r="BC659" s="332"/>
      <c r="BD659" s="332"/>
      <c r="BE659" s="332"/>
      <c r="BF659" s="332"/>
      <c r="BG659" s="332"/>
      <c r="BH659" s="332"/>
      <c r="BI659" s="332"/>
      <c r="BJ659" s="332"/>
      <c r="BK659" s="332"/>
      <c r="BL659" s="332"/>
      <c r="BM659" s="332"/>
      <c r="BN659" s="332"/>
      <c r="BO659" s="332"/>
      <c r="BP659" s="332"/>
      <c r="BQ659" s="332"/>
      <c r="BR659" s="332"/>
      <c r="BS659" s="332"/>
      <c r="BT659" s="332"/>
      <c r="BU659" s="332"/>
      <c r="BV659" s="332"/>
      <c r="BW659" s="332"/>
      <c r="BX659" s="332"/>
      <c r="BY659" s="332"/>
      <c r="BZ659" s="332"/>
      <c r="CA659" s="332"/>
      <c r="CB659" s="332"/>
      <c r="CC659" s="332"/>
      <c r="CD659" s="332"/>
      <c r="CE659" s="332"/>
      <c r="CF659" s="332"/>
      <c r="CG659" s="332"/>
      <c r="CH659" s="332"/>
      <c r="CI659" s="332"/>
      <c r="CJ659" s="332"/>
      <c r="CK659" s="332"/>
      <c r="CL659" s="332"/>
      <c r="CM659" s="332"/>
      <c r="CN659" s="332"/>
      <c r="CO659" s="332"/>
      <c r="CP659" s="332"/>
      <c r="CQ659" s="332"/>
      <c r="CR659" s="332"/>
      <c r="CS659" s="332"/>
      <c r="CT659" s="332"/>
      <c r="CU659" s="332"/>
      <c r="CV659" s="332"/>
      <c r="CW659" s="332"/>
      <c r="CX659" s="332"/>
      <c r="CY659" s="332"/>
      <c r="CZ659" s="332"/>
      <c r="DA659" s="332"/>
      <c r="DB659" s="332"/>
      <c r="DC659" s="332"/>
      <c r="DD659" s="332"/>
      <c r="DE659" s="332"/>
      <c r="DF659" s="332"/>
      <c r="DG659" s="332"/>
      <c r="DH659" s="332"/>
      <c r="DI659" s="332"/>
      <c r="DJ659" s="332"/>
      <c r="DK659" s="332"/>
      <c r="DL659" s="332"/>
      <c r="DM659" s="332"/>
      <c r="DN659" s="332"/>
      <c r="DO659" s="332"/>
      <c r="DP659" s="332"/>
      <c r="DQ659" s="332"/>
      <c r="DR659" s="332"/>
      <c r="DS659" s="332"/>
      <c r="DT659" s="332"/>
      <c r="DU659" s="332"/>
      <c r="DV659" s="332"/>
      <c r="DW659" s="332"/>
      <c r="DX659" s="332"/>
      <c r="DY659" s="332"/>
      <c r="DZ659" s="332"/>
      <c r="EA659" s="332"/>
      <c r="EB659" s="332"/>
      <c r="EC659" s="332"/>
      <c r="ED659" s="332"/>
      <c r="EE659" s="332"/>
      <c r="EF659" s="332"/>
      <c r="EG659" s="332"/>
      <c r="EH659" s="332"/>
      <c r="EI659" s="332"/>
      <c r="EJ659" s="332"/>
      <c r="EK659" s="332"/>
      <c r="EL659" s="332"/>
      <c r="EM659" s="332"/>
      <c r="EN659" s="332"/>
      <c r="EO659" s="332"/>
      <c r="EP659" s="332"/>
      <c r="EQ659" s="332"/>
      <c r="ER659" s="332"/>
      <c r="ES659" s="332"/>
      <c r="ET659" s="332"/>
      <c r="EU659" s="332"/>
      <c r="EV659" s="332"/>
      <c r="EW659" s="332"/>
      <c r="EX659" s="332"/>
      <c r="EY659" s="332"/>
      <c r="EZ659" s="332"/>
      <c r="FA659" s="332"/>
      <c r="FB659" s="332"/>
      <c r="FC659" s="332"/>
      <c r="FD659" s="332"/>
      <c r="FE659" s="332"/>
      <c r="FF659" s="332"/>
      <c r="FG659" s="332"/>
      <c r="FH659" s="332"/>
      <c r="FI659" s="332"/>
      <c r="FJ659" s="332"/>
      <c r="FK659" s="332"/>
      <c r="FL659" s="332"/>
      <c r="FM659" s="332"/>
      <c r="FN659" s="332"/>
      <c r="FO659" s="332"/>
      <c r="FP659" s="332"/>
      <c r="FQ659" s="332"/>
      <c r="FR659" s="332"/>
      <c r="FS659" s="332"/>
      <c r="FT659" s="332"/>
      <c r="FU659" s="332"/>
      <c r="FV659" s="332"/>
      <c r="FW659" s="332"/>
      <c r="FX659" s="332"/>
      <c r="FY659" s="332"/>
      <c r="FZ659" s="332"/>
      <c r="GA659" s="332"/>
      <c r="GB659" s="332"/>
      <c r="GC659" s="332"/>
      <c r="GD659" s="332"/>
      <c r="GE659" s="332"/>
      <c r="GF659" s="332"/>
      <c r="GG659" s="332"/>
      <c r="GH659" s="332"/>
      <c r="GI659" s="332"/>
      <c r="GJ659" s="332"/>
      <c r="GK659" s="332"/>
      <c r="GL659" s="332"/>
      <c r="GM659" s="332"/>
      <c r="GN659" s="332"/>
      <c r="GO659" s="332"/>
      <c r="GP659" s="332"/>
      <c r="GQ659" s="332"/>
      <c r="GR659" s="332"/>
      <c r="GS659" s="332"/>
      <c r="GT659" s="332"/>
      <c r="GU659" s="332"/>
      <c r="GV659" s="332"/>
      <c r="GW659" s="332"/>
      <c r="GX659" s="332"/>
      <c r="GY659" s="332"/>
      <c r="GZ659" s="332"/>
      <c r="HA659" s="332"/>
      <c r="HB659" s="332"/>
      <c r="HC659" s="332"/>
      <c r="HD659" s="332"/>
      <c r="HE659" s="332"/>
      <c r="HF659" s="332"/>
      <c r="HG659" s="332"/>
      <c r="HH659" s="332"/>
      <c r="HI659" s="332"/>
      <c r="HJ659" s="332"/>
      <c r="HK659" s="332"/>
      <c r="HL659" s="332"/>
      <c r="HM659" s="332"/>
      <c r="HN659" s="332"/>
      <c r="HO659" s="332"/>
      <c r="HP659" s="332"/>
      <c r="HQ659" s="332"/>
      <c r="HR659" s="332"/>
      <c r="HS659" s="332"/>
      <c r="HT659" s="332"/>
      <c r="HU659" s="332"/>
      <c r="HV659" s="332"/>
      <c r="HW659" s="332"/>
      <c r="HX659" s="332"/>
      <c r="HY659" s="332"/>
      <c r="HZ659" s="332"/>
      <c r="IA659" s="332"/>
      <c r="IB659" s="332"/>
      <c r="IC659" s="332"/>
      <c r="ID659" s="332"/>
      <c r="IE659" s="332"/>
      <c r="IF659" s="332"/>
      <c r="IG659" s="332"/>
    </row>
    <row r="660" s="301" customFormat="1" ht="24" customHeight="1" spans="1:241">
      <c r="A660" s="332"/>
      <c r="B660" s="332"/>
      <c r="C660" s="332"/>
      <c r="D660" s="332"/>
      <c r="E660" s="332"/>
      <c r="F660" s="332"/>
      <c r="G660" s="332"/>
      <c r="H660" s="332"/>
      <c r="I660" s="332"/>
      <c r="J660" s="332"/>
      <c r="K660" s="332"/>
      <c r="L660" s="332"/>
      <c r="M660" s="332"/>
      <c r="N660" s="332"/>
      <c r="O660" s="332"/>
      <c r="P660" s="332"/>
      <c r="Q660" s="332"/>
      <c r="R660" s="332"/>
      <c r="S660" s="332"/>
      <c r="T660" s="332"/>
      <c r="U660" s="332"/>
      <c r="V660" s="332"/>
      <c r="W660" s="332"/>
      <c r="X660" s="332"/>
      <c r="Y660" s="332"/>
      <c r="Z660" s="332"/>
      <c r="AA660" s="332"/>
      <c r="AB660" s="332"/>
      <c r="AC660" s="332"/>
      <c r="AD660" s="332"/>
      <c r="AE660" s="332"/>
      <c r="AF660" s="332"/>
      <c r="AG660" s="332"/>
      <c r="AH660" s="332"/>
      <c r="AI660" s="332"/>
      <c r="AJ660" s="332"/>
      <c r="AK660" s="332"/>
      <c r="AL660" s="332"/>
      <c r="AM660" s="332"/>
      <c r="AN660" s="332"/>
      <c r="AO660" s="332"/>
      <c r="AP660" s="332"/>
      <c r="AQ660" s="332"/>
      <c r="AR660" s="332"/>
      <c r="AS660" s="332"/>
      <c r="AT660" s="332"/>
      <c r="AU660" s="332"/>
      <c r="AV660" s="332"/>
      <c r="AW660" s="332"/>
      <c r="AX660" s="332"/>
      <c r="AY660" s="332"/>
      <c r="AZ660" s="332"/>
      <c r="BA660" s="332"/>
      <c r="BB660" s="332"/>
      <c r="BC660" s="332"/>
      <c r="BD660" s="332"/>
      <c r="BE660" s="332"/>
      <c r="BF660" s="332"/>
      <c r="BG660" s="332"/>
      <c r="BH660" s="332"/>
      <c r="BI660" s="332"/>
      <c r="BJ660" s="332"/>
      <c r="BK660" s="332"/>
      <c r="BL660" s="332"/>
      <c r="BM660" s="332"/>
      <c r="BN660" s="332"/>
      <c r="BO660" s="332"/>
      <c r="BP660" s="332"/>
      <c r="BQ660" s="332"/>
      <c r="BR660" s="332"/>
      <c r="BS660" s="332"/>
      <c r="BT660" s="332"/>
      <c r="BU660" s="332"/>
      <c r="BV660" s="332"/>
      <c r="BW660" s="332"/>
      <c r="BX660" s="332"/>
      <c r="BY660" s="332"/>
      <c r="BZ660" s="332"/>
      <c r="CA660" s="332"/>
      <c r="CB660" s="332"/>
      <c r="CC660" s="332"/>
      <c r="CD660" s="332"/>
      <c r="CE660" s="332"/>
      <c r="CF660" s="332"/>
      <c r="CG660" s="332"/>
      <c r="CH660" s="332"/>
      <c r="CI660" s="332"/>
      <c r="CJ660" s="332"/>
      <c r="CK660" s="332"/>
      <c r="CL660" s="332"/>
      <c r="CM660" s="332"/>
      <c r="CN660" s="332"/>
      <c r="CO660" s="332"/>
      <c r="CP660" s="332"/>
      <c r="CQ660" s="332"/>
      <c r="CR660" s="332"/>
      <c r="CS660" s="332"/>
      <c r="CT660" s="332"/>
      <c r="CU660" s="332"/>
      <c r="CV660" s="332"/>
      <c r="CW660" s="332"/>
      <c r="CX660" s="332"/>
      <c r="CY660" s="332"/>
      <c r="CZ660" s="332"/>
      <c r="DA660" s="332"/>
      <c r="DB660" s="332"/>
      <c r="DC660" s="332"/>
      <c r="DD660" s="332"/>
      <c r="DE660" s="332"/>
      <c r="DF660" s="332"/>
      <c r="DG660" s="332"/>
      <c r="DH660" s="332"/>
      <c r="DI660" s="332"/>
      <c r="DJ660" s="332"/>
      <c r="DK660" s="332"/>
      <c r="DL660" s="332"/>
      <c r="DM660" s="332"/>
      <c r="DN660" s="332"/>
      <c r="DO660" s="332"/>
      <c r="DP660" s="332"/>
      <c r="DQ660" s="332"/>
      <c r="DR660" s="332"/>
      <c r="DS660" s="332"/>
      <c r="DT660" s="332"/>
      <c r="DU660" s="332"/>
      <c r="DV660" s="332"/>
      <c r="DW660" s="332"/>
      <c r="DX660" s="332"/>
      <c r="DY660" s="332"/>
      <c r="DZ660" s="332"/>
      <c r="EA660" s="332"/>
      <c r="EB660" s="332"/>
      <c r="EC660" s="332"/>
      <c r="ED660" s="332"/>
      <c r="EE660" s="332"/>
      <c r="EF660" s="332"/>
      <c r="EG660" s="332"/>
      <c r="EH660" s="332"/>
      <c r="EI660" s="332"/>
      <c r="EJ660" s="332"/>
      <c r="EK660" s="332"/>
      <c r="EL660" s="332"/>
      <c r="EM660" s="332"/>
      <c r="EN660" s="332"/>
      <c r="EO660" s="332"/>
      <c r="EP660" s="332"/>
      <c r="EQ660" s="332"/>
      <c r="ER660" s="332"/>
      <c r="ES660" s="332"/>
      <c r="ET660" s="332"/>
      <c r="EU660" s="332"/>
      <c r="EV660" s="332"/>
      <c r="EW660" s="332"/>
      <c r="EX660" s="332"/>
      <c r="EY660" s="332"/>
      <c r="EZ660" s="332"/>
      <c r="FA660" s="332"/>
      <c r="FB660" s="332"/>
      <c r="FC660" s="332"/>
      <c r="FD660" s="332"/>
      <c r="FE660" s="332"/>
      <c r="FF660" s="332"/>
      <c r="FG660" s="332"/>
      <c r="FH660" s="332"/>
      <c r="FI660" s="332"/>
      <c r="FJ660" s="332"/>
      <c r="FK660" s="332"/>
      <c r="FL660" s="332"/>
      <c r="FM660" s="332"/>
      <c r="FN660" s="332"/>
      <c r="FO660" s="332"/>
      <c r="FP660" s="332"/>
      <c r="FQ660" s="332"/>
      <c r="FR660" s="332"/>
      <c r="FS660" s="332"/>
      <c r="FT660" s="332"/>
      <c r="FU660" s="332"/>
      <c r="FV660" s="332"/>
      <c r="FW660" s="332"/>
      <c r="FX660" s="332"/>
      <c r="FY660" s="332"/>
      <c r="FZ660" s="332"/>
      <c r="GA660" s="332"/>
      <c r="GB660" s="332"/>
      <c r="GC660" s="332"/>
      <c r="GD660" s="332"/>
      <c r="GE660" s="332"/>
      <c r="GF660" s="332"/>
      <c r="GG660" s="332"/>
      <c r="GH660" s="332"/>
      <c r="GI660" s="332"/>
      <c r="GJ660" s="332"/>
      <c r="GK660" s="332"/>
      <c r="GL660" s="332"/>
      <c r="GM660" s="332"/>
      <c r="GN660" s="332"/>
      <c r="GO660" s="332"/>
      <c r="GP660" s="332"/>
      <c r="GQ660" s="332"/>
      <c r="GR660" s="332"/>
      <c r="GS660" s="332"/>
      <c r="GT660" s="332"/>
      <c r="GU660" s="332"/>
      <c r="GV660" s="332"/>
      <c r="GW660" s="332"/>
      <c r="GX660" s="332"/>
      <c r="GY660" s="332"/>
      <c r="GZ660" s="332"/>
      <c r="HA660" s="332"/>
      <c r="HB660" s="332"/>
      <c r="HC660" s="332"/>
      <c r="HD660" s="332"/>
      <c r="HE660" s="332"/>
      <c r="HF660" s="332"/>
      <c r="HG660" s="332"/>
      <c r="HH660" s="332"/>
      <c r="HI660" s="332"/>
      <c r="HJ660" s="332"/>
      <c r="HK660" s="332"/>
      <c r="HL660" s="332"/>
      <c r="HM660" s="332"/>
      <c r="HN660" s="332"/>
      <c r="HO660" s="332"/>
      <c r="HP660" s="332"/>
      <c r="HQ660" s="332"/>
      <c r="HR660" s="332"/>
      <c r="HS660" s="332"/>
      <c r="HT660" s="332"/>
      <c r="HU660" s="332"/>
      <c r="HV660" s="332"/>
      <c r="HW660" s="332"/>
      <c r="HX660" s="332"/>
      <c r="HY660" s="332"/>
      <c r="HZ660" s="332"/>
      <c r="IA660" s="332"/>
      <c r="IB660" s="332"/>
      <c r="IC660" s="332"/>
      <c r="ID660" s="332"/>
      <c r="IE660" s="332"/>
      <c r="IF660" s="332"/>
      <c r="IG660" s="332"/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showZeros="0" view="pageBreakPreview" zoomScaleNormal="100" workbookViewId="0">
      <selection activeCell="A2" sqref="A2:D2"/>
    </sheetView>
  </sheetViews>
  <sheetFormatPr defaultColWidth="9" defaultRowHeight="14.25" outlineLevelCol="6"/>
  <cols>
    <col min="1" max="1" width="36.625" style="196" customWidth="1"/>
    <col min="2" max="2" width="10.625" style="196" customWidth="1"/>
    <col min="3" max="3" width="36.625" style="196" customWidth="1"/>
    <col min="4" max="4" width="10.625" style="196" customWidth="1"/>
    <col min="5" max="16384" width="9" style="196"/>
  </cols>
  <sheetData>
    <row r="1" s="390" customFormat="1" ht="24" customHeight="1" spans="1:1">
      <c r="A1" s="286" t="s">
        <v>682</v>
      </c>
    </row>
    <row r="2" s="192" customFormat="1" ht="42" customHeight="1" spans="1:4">
      <c r="A2" s="391" t="s">
        <v>683</v>
      </c>
      <c r="B2" s="392"/>
      <c r="C2" s="392"/>
      <c r="D2" s="392"/>
    </row>
    <row r="3" s="193" customFormat="1" ht="27" customHeight="1" spans="2:4">
      <c r="B3" s="393"/>
      <c r="C3" s="393" t="s">
        <v>134</v>
      </c>
      <c r="D3" s="393"/>
    </row>
    <row r="4" s="194" customFormat="1" ht="30" customHeight="1" spans="1:4">
      <c r="A4" s="51" t="s">
        <v>135</v>
      </c>
      <c r="B4" s="52" t="s">
        <v>6</v>
      </c>
      <c r="C4" s="53" t="s">
        <v>136</v>
      </c>
      <c r="D4" s="53" t="s">
        <v>6</v>
      </c>
    </row>
    <row r="5" s="195" customFormat="1" ht="22" customHeight="1" spans="1:4">
      <c r="A5" s="394" t="s">
        <v>137</v>
      </c>
      <c r="B5" s="395">
        <f>'4JS 县级一般公共预算收入'!D32</f>
        <v>90258</v>
      </c>
      <c r="C5" s="396" t="s">
        <v>138</v>
      </c>
      <c r="D5" s="395">
        <f>'5JS县级一般公共预算支出'!D611</f>
        <v>430275</v>
      </c>
    </row>
    <row r="6" s="195" customFormat="1" ht="22" customHeight="1" spans="1:4">
      <c r="A6" s="394" t="s">
        <v>139</v>
      </c>
      <c r="B6" s="395">
        <f>B7+B10+B11+B15+B20+B25+B28</f>
        <v>623105</v>
      </c>
      <c r="C6" s="396" t="s">
        <v>140</v>
      </c>
      <c r="D6" s="395">
        <f>D7+D16</f>
        <v>30309</v>
      </c>
    </row>
    <row r="7" s="195" customFormat="1" ht="22" customHeight="1" spans="1:4">
      <c r="A7" s="397" t="s">
        <v>141</v>
      </c>
      <c r="B7" s="398">
        <f>B8+B9</f>
        <v>436134</v>
      </c>
      <c r="C7" s="397" t="s">
        <v>142</v>
      </c>
      <c r="D7" s="398">
        <f>D8+D9</f>
        <v>15098</v>
      </c>
    </row>
    <row r="8" s="195" customFormat="1" ht="22" customHeight="1" spans="1:4">
      <c r="A8" s="212" t="s">
        <v>143</v>
      </c>
      <c r="B8" s="398">
        <v>383772</v>
      </c>
      <c r="C8" s="212" t="s">
        <v>144</v>
      </c>
      <c r="D8" s="398">
        <v>21</v>
      </c>
    </row>
    <row r="9" s="195" customFormat="1" ht="22" customHeight="1" spans="1:4">
      <c r="A9" s="212" t="s">
        <v>145</v>
      </c>
      <c r="B9" s="398">
        <v>52362</v>
      </c>
      <c r="C9" s="212" t="s">
        <v>146</v>
      </c>
      <c r="D9" s="398">
        <v>15077</v>
      </c>
    </row>
    <row r="10" s="195" customFormat="1" ht="22" customHeight="1" spans="1:4">
      <c r="A10" s="397" t="s">
        <v>147</v>
      </c>
      <c r="B10" s="398">
        <v>12441</v>
      </c>
      <c r="C10" s="397" t="s">
        <v>148</v>
      </c>
      <c r="D10" s="398"/>
    </row>
    <row r="11" s="195" customFormat="1" ht="22" customHeight="1" spans="1:4">
      <c r="A11" s="397" t="s">
        <v>149</v>
      </c>
      <c r="B11" s="398">
        <f>B12+B13</f>
        <v>24</v>
      </c>
      <c r="C11" s="397" t="s">
        <v>150</v>
      </c>
      <c r="D11" s="398"/>
    </row>
    <row r="12" s="195" customFormat="1" ht="22" customHeight="1" spans="1:4">
      <c r="A12" s="212" t="s">
        <v>151</v>
      </c>
      <c r="B12" s="398"/>
      <c r="C12" s="212" t="s">
        <v>114</v>
      </c>
      <c r="D12" s="398"/>
    </row>
    <row r="13" s="195" customFormat="1" ht="22" customHeight="1" spans="1:4">
      <c r="A13" s="212" t="s">
        <v>152</v>
      </c>
      <c r="B13" s="398">
        <v>24</v>
      </c>
      <c r="C13" s="212" t="s">
        <v>153</v>
      </c>
      <c r="D13" s="398"/>
    </row>
    <row r="14" s="195" customFormat="1" ht="22" customHeight="1" spans="1:4">
      <c r="A14" s="212" t="s">
        <v>154</v>
      </c>
      <c r="B14" s="398"/>
      <c r="C14" s="212" t="s">
        <v>155</v>
      </c>
      <c r="D14" s="398"/>
    </row>
    <row r="15" s="195" customFormat="1" ht="22" customHeight="1" spans="1:4">
      <c r="A15" s="397" t="s">
        <v>156</v>
      </c>
      <c r="B15" s="398">
        <f>B16</f>
        <v>133532</v>
      </c>
      <c r="C15" s="212" t="s">
        <v>157</v>
      </c>
      <c r="D15" s="398"/>
    </row>
    <row r="16" s="195" customFormat="1" ht="22" customHeight="1" spans="1:7">
      <c r="A16" s="212" t="s">
        <v>158</v>
      </c>
      <c r="B16" s="398">
        <v>133532</v>
      </c>
      <c r="C16" s="397" t="s">
        <v>159</v>
      </c>
      <c r="D16" s="218">
        <v>15211</v>
      </c>
      <c r="F16" s="399"/>
      <c r="G16" s="400"/>
    </row>
    <row r="17" s="195" customFormat="1" ht="22" customHeight="1" spans="1:7">
      <c r="A17" s="212" t="s">
        <v>160</v>
      </c>
      <c r="B17" s="398"/>
      <c r="C17" s="397" t="s">
        <v>161</v>
      </c>
      <c r="D17" s="218"/>
      <c r="F17" s="399"/>
      <c r="G17" s="400"/>
    </row>
    <row r="18" s="195" customFormat="1" ht="22" customHeight="1" spans="1:7">
      <c r="A18" s="212" t="s">
        <v>162</v>
      </c>
      <c r="B18" s="398"/>
      <c r="C18" s="397" t="s">
        <v>163</v>
      </c>
      <c r="D18" s="218"/>
      <c r="F18" s="399"/>
      <c r="G18" s="400"/>
    </row>
    <row r="19" s="195" customFormat="1" ht="22" customHeight="1" spans="1:7">
      <c r="A19" s="212" t="s">
        <v>164</v>
      </c>
      <c r="B19" s="398"/>
      <c r="C19" s="397" t="s">
        <v>165</v>
      </c>
      <c r="D19" s="218"/>
      <c r="F19" s="399"/>
      <c r="G19" s="400"/>
    </row>
    <row r="20" s="195" customFormat="1" ht="22" customHeight="1" spans="1:7">
      <c r="A20" s="397" t="s">
        <v>684</v>
      </c>
      <c r="B20" s="398">
        <f>B21</f>
        <v>0</v>
      </c>
      <c r="C20" s="401" t="s">
        <v>167</v>
      </c>
      <c r="D20" s="395">
        <f>D21</f>
        <v>47170</v>
      </c>
      <c r="F20" s="399"/>
      <c r="G20" s="400"/>
    </row>
    <row r="21" s="195" customFormat="1" ht="22" customHeight="1" spans="1:7">
      <c r="A21" s="212" t="s">
        <v>685</v>
      </c>
      <c r="B21" s="398"/>
      <c r="C21" s="397" t="s">
        <v>169</v>
      </c>
      <c r="D21" s="398">
        <f>D22</f>
        <v>47170</v>
      </c>
      <c r="F21" s="399"/>
      <c r="G21" s="400"/>
    </row>
    <row r="22" s="195" customFormat="1" ht="22" customHeight="1" spans="1:7">
      <c r="A22" s="212" t="s">
        <v>686</v>
      </c>
      <c r="B22" s="398"/>
      <c r="C22" s="212" t="s">
        <v>171</v>
      </c>
      <c r="D22" s="398">
        <v>47170</v>
      </c>
      <c r="F22" s="400"/>
      <c r="G22" s="400"/>
    </row>
    <row r="23" s="195" customFormat="1" ht="22" customHeight="1" spans="1:4">
      <c r="A23" s="212" t="s">
        <v>687</v>
      </c>
      <c r="B23" s="398"/>
      <c r="C23" s="212" t="s">
        <v>173</v>
      </c>
      <c r="D23" s="395"/>
    </row>
    <row r="24" s="195" customFormat="1" ht="22" customHeight="1" spans="1:4">
      <c r="A24" s="212" t="s">
        <v>688</v>
      </c>
      <c r="B24" s="398"/>
      <c r="C24" s="212" t="s">
        <v>174</v>
      </c>
      <c r="D24" s="395"/>
    </row>
    <row r="25" s="195" customFormat="1" ht="22" customHeight="1" spans="1:4">
      <c r="A25" s="397" t="s">
        <v>166</v>
      </c>
      <c r="B25" s="216">
        <v>8656</v>
      </c>
      <c r="C25" s="213"/>
      <c r="D25" s="395"/>
    </row>
    <row r="26" s="195" customFormat="1" ht="22" customHeight="1" spans="1:4">
      <c r="A26" s="397" t="s">
        <v>168</v>
      </c>
      <c r="B26" s="216"/>
      <c r="C26" s="213"/>
      <c r="D26" s="395"/>
    </row>
    <row r="27" s="195" customFormat="1" ht="22" customHeight="1" spans="1:4">
      <c r="A27" s="397" t="s">
        <v>170</v>
      </c>
      <c r="B27" s="216"/>
      <c r="C27" s="213"/>
      <c r="D27" s="395"/>
    </row>
    <row r="28" s="195" customFormat="1" ht="22" customHeight="1" spans="1:4">
      <c r="A28" s="397" t="s">
        <v>689</v>
      </c>
      <c r="B28" s="216">
        <v>32318</v>
      </c>
      <c r="C28" s="402" t="s">
        <v>690</v>
      </c>
      <c r="D28" s="395">
        <v>129103</v>
      </c>
    </row>
    <row r="29" s="195" customFormat="1" ht="22" customHeight="1" spans="1:4">
      <c r="A29" s="403"/>
      <c r="B29" s="395"/>
      <c r="C29" s="213"/>
      <c r="D29" s="404"/>
    </row>
    <row r="30" s="195" customFormat="1" ht="22" customHeight="1" spans="1:4">
      <c r="A30" s="62" t="s">
        <v>175</v>
      </c>
      <c r="B30" s="395">
        <f>B6+B5</f>
        <v>713363</v>
      </c>
      <c r="C30" s="63" t="s">
        <v>176</v>
      </c>
      <c r="D30" s="405">
        <f>D20+D5+D6+D28</f>
        <v>636857</v>
      </c>
    </row>
    <row r="31" s="195" customFormat="1" ht="22" customHeight="1" spans="1:4">
      <c r="A31" s="221"/>
      <c r="B31" s="406"/>
      <c r="C31" s="127" t="s">
        <v>177</v>
      </c>
      <c r="D31" s="407">
        <f>B30-D30</f>
        <v>76506</v>
      </c>
    </row>
    <row r="32" s="195" customFormat="1" ht="22" customHeight="1" spans="1:4">
      <c r="A32" s="221"/>
      <c r="B32" s="221"/>
      <c r="C32" s="408" t="s">
        <v>178</v>
      </c>
      <c r="D32" s="407">
        <f>D31</f>
        <v>76506</v>
      </c>
    </row>
    <row r="33" s="195" customFormat="1" ht="24" customHeight="1"/>
    <row r="34" s="195" customFormat="1" ht="24" customHeight="1"/>
    <row r="35" s="195" customFormat="1" ht="24" customHeight="1"/>
    <row r="36" s="195" customFormat="1" ht="24" customHeight="1"/>
    <row r="37" s="195" customFormat="1" ht="24" customHeight="1"/>
    <row r="38" s="195" customFormat="1" ht="24" customHeight="1"/>
    <row r="39" s="195" customFormat="1" ht="24" customHeight="1"/>
    <row r="40" s="195" customFormat="1" ht="24" customHeight="1"/>
    <row r="41" s="195" customFormat="1" ht="24" customHeight="1"/>
    <row r="42" s="195" customFormat="1" ht="24" customHeight="1"/>
    <row r="43" s="195" customFormat="1" ht="24" customHeight="1"/>
    <row r="44" s="195" customFormat="1" ht="24" customHeight="1"/>
    <row r="45" s="195" customFormat="1" ht="24" customHeight="1"/>
    <row r="46" s="195" customFormat="1" ht="24" customHeight="1"/>
    <row r="47" s="195" customFormat="1" ht="24" customHeight="1"/>
    <row r="48" s="195" customFormat="1" ht="24" customHeight="1"/>
    <row r="49" s="195" customFormat="1" ht="24" customHeight="1"/>
    <row r="50" s="195" customFormat="1" ht="24" customHeight="1"/>
    <row r="51" s="195" customFormat="1" ht="24" customHeight="1"/>
    <row r="52" s="195" customFormat="1" ht="24" customHeight="1"/>
    <row r="53" s="195" customFormat="1" ht="24" customHeight="1"/>
    <row r="54" s="195" customFormat="1" ht="24" customHeight="1"/>
    <row r="55" s="195" customFormat="1" ht="24" customHeight="1"/>
    <row r="56" s="195" customFormat="1" ht="24" customHeight="1"/>
    <row r="57" s="195" customFormat="1" ht="24" customHeight="1"/>
    <row r="58" s="195" customFormat="1" ht="24" customHeight="1"/>
    <row r="59" s="195" customFormat="1" ht="24" customHeight="1"/>
    <row r="60" s="195" customFormat="1" ht="24" customHeight="1"/>
    <row r="61" s="195" customFormat="1" ht="24" customHeight="1"/>
    <row r="62" s="195" customFormat="1" ht="24" customHeight="1"/>
    <row r="63" s="195" customFormat="1" ht="24" customHeight="1"/>
    <row r="64" s="195" customFormat="1" ht="24" customHeight="1"/>
    <row r="65" s="195" customFormat="1" ht="24" customHeight="1"/>
    <row r="66" s="195" customFormat="1" ht="24" customHeight="1"/>
    <row r="67" s="195" customFormat="1" ht="24" customHeight="1"/>
    <row r="68" s="195" customFormat="1" ht="24" customHeight="1"/>
    <row r="69" s="195" customFormat="1" ht="24" customHeight="1"/>
    <row r="70" s="195" customFormat="1" ht="24" customHeight="1"/>
    <row r="71" s="195" customFormat="1" ht="24" customHeight="1"/>
    <row r="72" s="195" customFormat="1" ht="24" customHeight="1"/>
    <row r="73" s="195" customFormat="1" ht="24" customHeight="1"/>
    <row r="74" s="195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scale="97" firstPageNumber="0" fitToHeight="0" orientation="portrait" blackAndWhite="1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"/>
  <sheetViews>
    <sheetView showGridLines="0" showZeros="0" view="pageBreakPreview" zoomScaleNormal="100" topLeftCell="A11" workbookViewId="0">
      <selection activeCell="B34" sqref="B34"/>
    </sheetView>
  </sheetViews>
  <sheetFormatPr defaultColWidth="9" defaultRowHeight="15" customHeight="1" outlineLevelCol="5"/>
  <cols>
    <col min="1" max="2" width="46.875" style="320" customWidth="1"/>
    <col min="3" max="3" width="9" style="320" hidden="1" customWidth="1"/>
    <col min="4" max="4" width="23.75" style="320" hidden="1" customWidth="1"/>
    <col min="5" max="5" width="9" style="320" hidden="1" customWidth="1"/>
    <col min="6" max="16384" width="9" style="320"/>
  </cols>
  <sheetData>
    <row r="1" s="262" customFormat="1" ht="24" customHeight="1" spans="1:1">
      <c r="A1" s="262" t="s">
        <v>691</v>
      </c>
    </row>
    <row r="2" s="318" customFormat="1" ht="42" customHeight="1" spans="1:6">
      <c r="A2" s="333" t="s">
        <v>692</v>
      </c>
      <c r="B2" s="333"/>
      <c r="C2" s="385"/>
      <c r="D2" s="385"/>
      <c r="E2" s="385"/>
      <c r="F2" s="385"/>
    </row>
    <row r="3" s="300" customFormat="1" ht="24" customHeight="1" spans="1:2">
      <c r="A3" s="296"/>
      <c r="B3" s="341" t="s">
        <v>134</v>
      </c>
    </row>
    <row r="4" s="299" customFormat="1" ht="24" customHeight="1" spans="1:2">
      <c r="A4" s="358" t="s">
        <v>693</v>
      </c>
      <c r="B4" s="359" t="s">
        <v>6</v>
      </c>
    </row>
    <row r="5" s="299" customFormat="1" ht="24" customHeight="1" spans="1:5">
      <c r="A5" s="375" t="s">
        <v>694</v>
      </c>
      <c r="B5" s="376">
        <f>B6+B13+B52</f>
        <v>436134</v>
      </c>
      <c r="D5" s="348" t="s">
        <v>141</v>
      </c>
      <c r="E5" s="386">
        <f>SUM(E6,E13,E52)</f>
        <v>436134</v>
      </c>
    </row>
    <row r="6" s="299" customFormat="1" ht="24" customHeight="1" spans="1:5">
      <c r="A6" s="375" t="s">
        <v>695</v>
      </c>
      <c r="B6" s="376">
        <f>SUM(B7:B12)</f>
        <v>10682</v>
      </c>
      <c r="D6" s="387" t="s">
        <v>695</v>
      </c>
      <c r="E6" s="346">
        <f>SUM(E7:E12)</f>
        <v>10682</v>
      </c>
    </row>
    <row r="7" s="299" customFormat="1" ht="24" customHeight="1" spans="1:5">
      <c r="A7" s="42" t="s">
        <v>696</v>
      </c>
      <c r="B7" s="377">
        <v>4426</v>
      </c>
      <c r="D7" s="351" t="s">
        <v>696</v>
      </c>
      <c r="E7" s="388">
        <v>4426</v>
      </c>
    </row>
    <row r="8" s="299" customFormat="1" ht="24" customHeight="1" spans="1:5">
      <c r="A8" s="42" t="s">
        <v>697</v>
      </c>
      <c r="B8" s="377">
        <v>1395</v>
      </c>
      <c r="D8" s="353" t="s">
        <v>698</v>
      </c>
      <c r="E8" s="349">
        <v>1395</v>
      </c>
    </row>
    <row r="9" s="299" customFormat="1" ht="24" customHeight="1" spans="1:5">
      <c r="A9" s="42" t="s">
        <v>699</v>
      </c>
      <c r="B9" s="377">
        <v>1688</v>
      </c>
      <c r="D9" s="351" t="s">
        <v>699</v>
      </c>
      <c r="E9" s="355">
        <v>1688</v>
      </c>
    </row>
    <row r="10" s="299" customFormat="1" ht="24" customHeight="1" spans="1:5">
      <c r="A10" s="378" t="s">
        <v>700</v>
      </c>
      <c r="B10" s="377">
        <v>290</v>
      </c>
      <c r="D10" s="351" t="s">
        <v>700</v>
      </c>
      <c r="E10" s="349">
        <v>290</v>
      </c>
    </row>
    <row r="11" s="299" customFormat="1" ht="24" customHeight="1" spans="1:5">
      <c r="A11" s="378" t="s">
        <v>701</v>
      </c>
      <c r="B11" s="377">
        <v>4955</v>
      </c>
      <c r="D11" s="351" t="s">
        <v>701</v>
      </c>
      <c r="E11" s="349">
        <v>4955</v>
      </c>
    </row>
    <row r="12" s="299" customFormat="1" ht="24" customHeight="1" spans="1:5">
      <c r="A12" s="378" t="s">
        <v>702</v>
      </c>
      <c r="B12" s="377">
        <v>-2072</v>
      </c>
      <c r="D12" s="351" t="s">
        <v>703</v>
      </c>
      <c r="E12" s="349">
        <v>-2072</v>
      </c>
    </row>
    <row r="13" s="299" customFormat="1" ht="24" customHeight="1" spans="1:5">
      <c r="A13" s="375" t="s">
        <v>704</v>
      </c>
      <c r="B13" s="376">
        <f>SUM(B14:B51)</f>
        <v>373090</v>
      </c>
      <c r="D13" s="348" t="s">
        <v>704</v>
      </c>
      <c r="E13" s="346">
        <f>SUM(E14:E51)</f>
        <v>373090</v>
      </c>
    </row>
    <row r="14" s="299" customFormat="1" ht="24" customHeight="1" spans="1:5">
      <c r="A14" s="42" t="s">
        <v>705</v>
      </c>
      <c r="B14" s="377">
        <v>0</v>
      </c>
      <c r="D14" s="351" t="s">
        <v>705</v>
      </c>
      <c r="E14" s="349">
        <v>0</v>
      </c>
    </row>
    <row r="15" s="299" customFormat="1" ht="24" customHeight="1" spans="1:5">
      <c r="A15" s="42" t="s">
        <v>706</v>
      </c>
      <c r="B15" s="377">
        <v>101314</v>
      </c>
      <c r="D15" s="351" t="s">
        <v>706</v>
      </c>
      <c r="E15" s="349">
        <v>101314</v>
      </c>
    </row>
    <row r="16" s="299" customFormat="1" ht="24" customHeight="1" spans="1:5">
      <c r="A16" s="42" t="s">
        <v>707</v>
      </c>
      <c r="B16" s="377">
        <v>17260</v>
      </c>
      <c r="D16" s="351" t="s">
        <v>707</v>
      </c>
      <c r="E16" s="349">
        <v>17260</v>
      </c>
    </row>
    <row r="17" s="299" customFormat="1" ht="24" customHeight="1" spans="1:5">
      <c r="A17" s="42" t="s">
        <v>708</v>
      </c>
      <c r="B17" s="377">
        <v>22472</v>
      </c>
      <c r="D17" s="351" t="s">
        <v>708</v>
      </c>
      <c r="E17" s="349">
        <v>22472</v>
      </c>
    </row>
    <row r="18" s="299" customFormat="1" ht="24" customHeight="1" spans="1:5">
      <c r="A18" s="42" t="s">
        <v>709</v>
      </c>
      <c r="B18" s="377">
        <v>1576</v>
      </c>
      <c r="C18" s="389"/>
      <c r="D18" s="351" t="s">
        <v>709</v>
      </c>
      <c r="E18" s="349">
        <v>1576</v>
      </c>
    </row>
    <row r="19" s="299" customFormat="1" ht="24" customHeight="1" spans="1:5">
      <c r="A19" s="42" t="s">
        <v>710</v>
      </c>
      <c r="B19" s="377">
        <v>18</v>
      </c>
      <c r="D19" s="351" t="s">
        <v>710</v>
      </c>
      <c r="E19" s="349">
        <v>18</v>
      </c>
    </row>
    <row r="20" s="300" customFormat="1" ht="24" customHeight="1" spans="1:5">
      <c r="A20" s="42" t="s">
        <v>711</v>
      </c>
      <c r="B20" s="377">
        <v>7701</v>
      </c>
      <c r="D20" s="351" t="s">
        <v>711</v>
      </c>
      <c r="E20" s="349">
        <v>7701</v>
      </c>
    </row>
    <row r="21" s="299" customFormat="1" ht="24" customHeight="1" spans="1:5">
      <c r="A21" s="42" t="s">
        <v>712</v>
      </c>
      <c r="B21" s="377">
        <v>0</v>
      </c>
      <c r="D21" s="351" t="s">
        <v>712</v>
      </c>
      <c r="E21" s="349">
        <v>0</v>
      </c>
    </row>
    <row r="22" s="299" customFormat="1" ht="24" customHeight="1" spans="1:5">
      <c r="A22" s="42" t="s">
        <v>713</v>
      </c>
      <c r="B22" s="377">
        <v>25044</v>
      </c>
      <c r="D22" s="351" t="s">
        <v>713</v>
      </c>
      <c r="E22" s="349">
        <v>25044</v>
      </c>
    </row>
    <row r="23" s="299" customFormat="1" ht="24" customHeight="1" spans="1:5">
      <c r="A23" s="42" t="s">
        <v>714</v>
      </c>
      <c r="B23" s="377">
        <v>0</v>
      </c>
      <c r="D23" s="351" t="s">
        <v>714</v>
      </c>
      <c r="E23" s="349">
        <v>0</v>
      </c>
    </row>
    <row r="24" s="299" customFormat="1" ht="24" customHeight="1" spans="1:5">
      <c r="A24" s="42" t="s">
        <v>715</v>
      </c>
      <c r="B24" s="377">
        <v>0</v>
      </c>
      <c r="D24" s="351" t="s">
        <v>715</v>
      </c>
      <c r="E24" s="349">
        <v>0</v>
      </c>
    </row>
    <row r="25" s="299" customFormat="1" ht="24" customHeight="1" spans="1:5">
      <c r="A25" s="42" t="s">
        <v>716</v>
      </c>
      <c r="B25" s="377">
        <v>0</v>
      </c>
      <c r="D25" s="351" t="s">
        <v>716</v>
      </c>
      <c r="E25" s="349">
        <v>0</v>
      </c>
    </row>
    <row r="26" s="299" customFormat="1" ht="24" customHeight="1" spans="1:5">
      <c r="A26" s="379" t="s">
        <v>717</v>
      </c>
      <c r="B26" s="377">
        <v>8747</v>
      </c>
      <c r="D26" s="351" t="s">
        <v>717</v>
      </c>
      <c r="E26" s="349">
        <v>8747</v>
      </c>
    </row>
    <row r="27" s="299" customFormat="1" ht="24" customHeight="1" spans="1:5">
      <c r="A27" s="379" t="s">
        <v>718</v>
      </c>
      <c r="B27" s="377">
        <v>0</v>
      </c>
      <c r="D27" s="351" t="s">
        <v>718</v>
      </c>
      <c r="E27" s="349">
        <v>0</v>
      </c>
    </row>
    <row r="28" s="299" customFormat="1" ht="24" customHeight="1" spans="1:5">
      <c r="A28" s="379" t="s">
        <v>719</v>
      </c>
      <c r="B28" s="377">
        <v>0</v>
      </c>
      <c r="D28" s="351" t="s">
        <v>719</v>
      </c>
      <c r="E28" s="349">
        <v>0</v>
      </c>
    </row>
    <row r="29" s="299" customFormat="1" ht="24" customHeight="1" spans="1:5">
      <c r="A29" s="379" t="s">
        <v>720</v>
      </c>
      <c r="B29" s="377">
        <v>0</v>
      </c>
      <c r="D29" s="351" t="s">
        <v>720</v>
      </c>
      <c r="E29" s="349">
        <v>0</v>
      </c>
    </row>
    <row r="30" s="299" customFormat="1" ht="24" customHeight="1" spans="1:5">
      <c r="A30" s="379" t="s">
        <v>721</v>
      </c>
      <c r="B30" s="377">
        <v>1756</v>
      </c>
      <c r="D30" s="351" t="s">
        <v>721</v>
      </c>
      <c r="E30" s="349">
        <v>1756</v>
      </c>
    </row>
    <row r="31" s="356" customFormat="1" ht="24" customHeight="1" spans="1:5">
      <c r="A31" s="379" t="s">
        <v>722</v>
      </c>
      <c r="B31" s="377">
        <v>26219</v>
      </c>
      <c r="D31" s="351" t="s">
        <v>722</v>
      </c>
      <c r="E31" s="349">
        <v>26219</v>
      </c>
    </row>
    <row r="32" s="332" customFormat="1" ht="24" customHeight="1" spans="1:5">
      <c r="A32" s="379" t="s">
        <v>723</v>
      </c>
      <c r="B32" s="377">
        <v>104</v>
      </c>
      <c r="D32" s="351" t="s">
        <v>723</v>
      </c>
      <c r="E32" s="349">
        <v>104</v>
      </c>
    </row>
    <row r="33" s="332" customFormat="1" ht="24" customHeight="1" spans="1:5">
      <c r="A33" s="379" t="s">
        <v>724</v>
      </c>
      <c r="B33" s="377">
        <v>2164</v>
      </c>
      <c r="D33" s="351" t="s">
        <v>724</v>
      </c>
      <c r="E33" s="349">
        <v>2164</v>
      </c>
    </row>
    <row r="34" s="332" customFormat="1" ht="24" customHeight="1" spans="1:5">
      <c r="A34" s="379" t="s">
        <v>725</v>
      </c>
      <c r="B34" s="377">
        <v>47909</v>
      </c>
      <c r="D34" s="351" t="s">
        <v>725</v>
      </c>
      <c r="E34" s="349">
        <v>47909</v>
      </c>
    </row>
    <row r="35" s="332" customFormat="1" ht="24" customHeight="1" spans="1:5">
      <c r="A35" s="379" t="s">
        <v>726</v>
      </c>
      <c r="B35" s="377">
        <v>21602</v>
      </c>
      <c r="D35" s="351" t="s">
        <v>726</v>
      </c>
      <c r="E35" s="349">
        <v>21602</v>
      </c>
    </row>
    <row r="36" s="332" customFormat="1" ht="24" customHeight="1" spans="1:5">
      <c r="A36" s="379" t="s">
        <v>727</v>
      </c>
      <c r="B36" s="377">
        <v>0</v>
      </c>
      <c r="D36" s="351" t="s">
        <v>727</v>
      </c>
      <c r="E36" s="349">
        <v>0</v>
      </c>
    </row>
    <row r="37" s="332" customFormat="1" ht="24" customHeight="1" spans="1:5">
      <c r="A37" s="379" t="s">
        <v>728</v>
      </c>
      <c r="B37" s="377">
        <v>0</v>
      </c>
      <c r="D37" s="351" t="s">
        <v>728</v>
      </c>
      <c r="E37" s="349">
        <v>0</v>
      </c>
    </row>
    <row r="38" s="332" customFormat="1" ht="24" customHeight="1" spans="1:5">
      <c r="A38" s="42" t="s">
        <v>729</v>
      </c>
      <c r="B38" s="377">
        <v>48629</v>
      </c>
      <c r="D38" s="351" t="s">
        <v>729</v>
      </c>
      <c r="E38" s="349">
        <v>48629</v>
      </c>
    </row>
    <row r="39" s="332" customFormat="1" ht="24" customHeight="1" spans="1:5">
      <c r="A39" s="42" t="s">
        <v>730</v>
      </c>
      <c r="B39" s="377">
        <v>3408</v>
      </c>
      <c r="D39" s="351" t="s">
        <v>730</v>
      </c>
      <c r="E39" s="349">
        <v>3408</v>
      </c>
    </row>
    <row r="40" s="332" customFormat="1" ht="24" customHeight="1" spans="1:5">
      <c r="A40" s="42" t="s">
        <v>731</v>
      </c>
      <c r="B40" s="377">
        <v>0</v>
      </c>
      <c r="D40" s="351" t="s">
        <v>731</v>
      </c>
      <c r="E40" s="349">
        <v>0</v>
      </c>
    </row>
    <row r="41" s="332" customFormat="1" ht="24" customHeight="1" spans="1:5">
      <c r="A41" s="42" t="s">
        <v>732</v>
      </c>
      <c r="B41" s="377">
        <v>0</v>
      </c>
      <c r="D41" s="351" t="s">
        <v>732</v>
      </c>
      <c r="E41" s="349">
        <v>0</v>
      </c>
    </row>
    <row r="42" s="332" customFormat="1" ht="24" customHeight="1" spans="1:5">
      <c r="A42" s="42" t="s">
        <v>733</v>
      </c>
      <c r="B42" s="377">
        <v>0</v>
      </c>
      <c r="D42" s="351" t="s">
        <v>733</v>
      </c>
      <c r="E42" s="349">
        <v>0</v>
      </c>
    </row>
    <row r="43" s="332" customFormat="1" ht="24" customHeight="1" spans="1:5">
      <c r="A43" s="42" t="s">
        <v>734</v>
      </c>
      <c r="B43" s="377">
        <v>0</v>
      </c>
      <c r="D43" s="351" t="s">
        <v>734</v>
      </c>
      <c r="E43" s="349">
        <v>0</v>
      </c>
    </row>
    <row r="44" s="332" customFormat="1" ht="24" customHeight="1" spans="1:5">
      <c r="A44" s="42" t="s">
        <v>735</v>
      </c>
      <c r="B44" s="377">
        <v>2791</v>
      </c>
      <c r="D44" s="351" t="s">
        <v>735</v>
      </c>
      <c r="E44" s="349">
        <v>2791</v>
      </c>
    </row>
    <row r="45" s="332" customFormat="1" ht="24" customHeight="1" spans="1:5">
      <c r="A45" s="42" t="s">
        <v>736</v>
      </c>
      <c r="B45" s="377">
        <v>0</v>
      </c>
      <c r="D45" s="351" t="s">
        <v>736</v>
      </c>
      <c r="E45" s="349">
        <v>0</v>
      </c>
    </row>
    <row r="46" s="332" customFormat="1" ht="24" customHeight="1" spans="1:5">
      <c r="A46" s="42" t="s">
        <v>737</v>
      </c>
      <c r="B46" s="377">
        <v>434</v>
      </c>
      <c r="D46" s="351" t="s">
        <v>737</v>
      </c>
      <c r="E46" s="349">
        <v>434</v>
      </c>
    </row>
    <row r="47" s="332" customFormat="1" ht="24" customHeight="1" spans="1:5">
      <c r="A47" s="42" t="s">
        <v>738</v>
      </c>
      <c r="B47" s="377">
        <v>0</v>
      </c>
      <c r="D47" s="351" t="s">
        <v>738</v>
      </c>
      <c r="E47" s="349">
        <v>0</v>
      </c>
    </row>
    <row r="48" s="332" customFormat="1" ht="24" customHeight="1" spans="1:5">
      <c r="A48" s="42" t="s">
        <v>739</v>
      </c>
      <c r="B48" s="377">
        <v>7296</v>
      </c>
      <c r="D48" s="351" t="s">
        <v>739</v>
      </c>
      <c r="E48" s="349">
        <v>7296</v>
      </c>
    </row>
    <row r="49" s="332" customFormat="1" ht="24" customHeight="1" spans="1:5">
      <c r="A49" s="42" t="s">
        <v>740</v>
      </c>
      <c r="B49" s="377">
        <v>4563</v>
      </c>
      <c r="D49" s="351" t="s">
        <v>740</v>
      </c>
      <c r="E49" s="349">
        <v>4563</v>
      </c>
    </row>
    <row r="50" s="332" customFormat="1" ht="24" customHeight="1" spans="1:5">
      <c r="A50" s="42" t="s">
        <v>741</v>
      </c>
      <c r="B50" s="377">
        <v>20184</v>
      </c>
      <c r="D50" s="351" t="s">
        <v>741</v>
      </c>
      <c r="E50" s="349">
        <v>20184</v>
      </c>
    </row>
    <row r="51" s="332" customFormat="1" ht="24" customHeight="1" spans="1:5">
      <c r="A51" s="42" t="s">
        <v>742</v>
      </c>
      <c r="B51" s="377">
        <v>1899</v>
      </c>
      <c r="D51" s="351" t="s">
        <v>742</v>
      </c>
      <c r="E51" s="349">
        <v>1899</v>
      </c>
    </row>
    <row r="52" s="332" customFormat="1" ht="24" customHeight="1" spans="1:5">
      <c r="A52" s="375" t="s">
        <v>743</v>
      </c>
      <c r="B52" s="376">
        <f>SUM(B53:B73)</f>
        <v>52362</v>
      </c>
      <c r="D52" s="348" t="s">
        <v>743</v>
      </c>
      <c r="E52" s="346">
        <f>SUM(E53:E73)</f>
        <v>52362</v>
      </c>
    </row>
    <row r="53" s="332" customFormat="1" ht="24" customHeight="1" spans="1:5">
      <c r="A53" s="382" t="s">
        <v>744</v>
      </c>
      <c r="B53" s="377">
        <v>213</v>
      </c>
      <c r="D53" s="351" t="s">
        <v>744</v>
      </c>
      <c r="E53" s="349">
        <v>213</v>
      </c>
    </row>
    <row r="54" s="332" customFormat="1" ht="24" customHeight="1" spans="1:5">
      <c r="A54" s="382" t="s">
        <v>745</v>
      </c>
      <c r="B54" s="377">
        <v>0</v>
      </c>
      <c r="D54" s="351" t="s">
        <v>745</v>
      </c>
      <c r="E54" s="349">
        <v>0</v>
      </c>
    </row>
    <row r="55" s="332" customFormat="1" ht="24" customHeight="1" spans="1:5">
      <c r="A55" s="382" t="s">
        <v>746</v>
      </c>
      <c r="B55" s="377">
        <v>0</v>
      </c>
      <c r="D55" s="351" t="s">
        <v>746</v>
      </c>
      <c r="E55" s="349">
        <v>0</v>
      </c>
    </row>
    <row r="56" s="332" customFormat="1" ht="24" customHeight="1" spans="1:5">
      <c r="A56" s="382" t="s">
        <v>747</v>
      </c>
      <c r="B56" s="377">
        <v>0</v>
      </c>
      <c r="D56" s="351" t="s">
        <v>747</v>
      </c>
      <c r="E56" s="349">
        <v>0</v>
      </c>
    </row>
    <row r="57" s="332" customFormat="1" ht="24" customHeight="1" spans="1:5">
      <c r="A57" s="382" t="s">
        <v>748</v>
      </c>
      <c r="B57" s="377">
        <v>0</v>
      </c>
      <c r="D57" s="351" t="s">
        <v>748</v>
      </c>
      <c r="E57" s="349">
        <v>0</v>
      </c>
    </row>
    <row r="58" s="332" customFormat="1" ht="24" customHeight="1" spans="1:5">
      <c r="A58" s="382" t="s">
        <v>749</v>
      </c>
      <c r="B58" s="377">
        <v>122</v>
      </c>
      <c r="D58" s="351" t="s">
        <v>749</v>
      </c>
      <c r="E58" s="349">
        <v>122</v>
      </c>
    </row>
    <row r="59" s="332" customFormat="1" ht="24" customHeight="1" spans="1:5">
      <c r="A59" s="382" t="s">
        <v>750</v>
      </c>
      <c r="B59" s="377">
        <v>193</v>
      </c>
      <c r="D59" s="351" t="s">
        <v>750</v>
      </c>
      <c r="E59" s="349">
        <v>193</v>
      </c>
    </row>
    <row r="60" s="332" customFormat="1" ht="24" customHeight="1" spans="1:5">
      <c r="A60" s="382" t="s">
        <v>751</v>
      </c>
      <c r="B60" s="377">
        <v>0</v>
      </c>
      <c r="D60" s="351" t="s">
        <v>751</v>
      </c>
      <c r="E60" s="349">
        <v>0</v>
      </c>
    </row>
    <row r="61" s="332" customFormat="1" ht="24" customHeight="1" spans="1:5">
      <c r="A61" s="382" t="s">
        <v>752</v>
      </c>
      <c r="B61" s="377">
        <v>542</v>
      </c>
      <c r="D61" s="351" t="s">
        <v>752</v>
      </c>
      <c r="E61" s="349">
        <v>542</v>
      </c>
    </row>
    <row r="62" s="332" customFormat="1" ht="24" customHeight="1" spans="1:5">
      <c r="A62" s="382" t="s">
        <v>753</v>
      </c>
      <c r="B62" s="377">
        <v>4119</v>
      </c>
      <c r="D62" s="351" t="s">
        <v>753</v>
      </c>
      <c r="E62" s="349">
        <v>4119</v>
      </c>
    </row>
    <row r="63" s="332" customFormat="1" ht="24" customHeight="1" spans="1:5">
      <c r="A63" s="382" t="s">
        <v>754</v>
      </c>
      <c r="B63" s="377">
        <v>2579</v>
      </c>
      <c r="D63" s="351" t="s">
        <v>754</v>
      </c>
      <c r="E63" s="349">
        <v>2579</v>
      </c>
    </row>
    <row r="64" s="332" customFormat="1" ht="24" customHeight="1" spans="1:5">
      <c r="A64" s="382" t="s">
        <v>755</v>
      </c>
      <c r="B64" s="377">
        <v>28051</v>
      </c>
      <c r="D64" s="351" t="s">
        <v>755</v>
      </c>
      <c r="E64" s="349">
        <v>28051</v>
      </c>
    </row>
    <row r="65" s="332" customFormat="1" ht="24" customHeight="1" spans="1:5">
      <c r="A65" s="382" t="s">
        <v>756</v>
      </c>
      <c r="B65" s="377">
        <v>937</v>
      </c>
      <c r="D65" s="351" t="s">
        <v>756</v>
      </c>
      <c r="E65" s="349">
        <v>937</v>
      </c>
    </row>
    <row r="66" s="332" customFormat="1" ht="24" customHeight="1" spans="1:5">
      <c r="A66" s="382" t="s">
        <v>757</v>
      </c>
      <c r="B66" s="377">
        <v>0</v>
      </c>
      <c r="D66" s="351" t="s">
        <v>757</v>
      </c>
      <c r="E66" s="349">
        <v>0</v>
      </c>
    </row>
    <row r="67" s="332" customFormat="1" ht="24" customHeight="1" spans="1:5">
      <c r="A67" s="382" t="s">
        <v>758</v>
      </c>
      <c r="B67" s="377">
        <v>1310</v>
      </c>
      <c r="D67" s="351" t="s">
        <v>758</v>
      </c>
      <c r="E67" s="349">
        <v>1310</v>
      </c>
    </row>
    <row r="68" s="332" customFormat="1" ht="24" customHeight="1" spans="1:5">
      <c r="A68" s="382" t="s">
        <v>759</v>
      </c>
      <c r="B68" s="377">
        <v>856</v>
      </c>
      <c r="D68" s="351" t="s">
        <v>759</v>
      </c>
      <c r="E68" s="349">
        <v>856</v>
      </c>
    </row>
    <row r="69" s="332" customFormat="1" ht="24" customHeight="1" spans="1:5">
      <c r="A69" s="382" t="s">
        <v>760</v>
      </c>
      <c r="B69" s="377">
        <v>3343</v>
      </c>
      <c r="D69" s="351" t="s">
        <v>760</v>
      </c>
      <c r="E69" s="349">
        <v>3343</v>
      </c>
    </row>
    <row r="70" s="332" customFormat="1" ht="24" customHeight="1" spans="1:5">
      <c r="A70" s="382" t="s">
        <v>761</v>
      </c>
      <c r="B70" s="377">
        <v>8822</v>
      </c>
      <c r="D70" s="351" t="s">
        <v>761</v>
      </c>
      <c r="E70" s="349">
        <v>8822</v>
      </c>
    </row>
    <row r="71" s="332" customFormat="1" ht="24" customHeight="1" spans="1:5">
      <c r="A71" s="382" t="s">
        <v>762</v>
      </c>
      <c r="B71" s="377">
        <v>0</v>
      </c>
      <c r="D71" s="351" t="s">
        <v>762</v>
      </c>
      <c r="E71" s="349">
        <v>0</v>
      </c>
    </row>
    <row r="72" s="332" customFormat="1" ht="24" customHeight="1" spans="1:5">
      <c r="A72" s="382" t="s">
        <v>763</v>
      </c>
      <c r="B72" s="377">
        <v>1006</v>
      </c>
      <c r="D72" s="351" t="s">
        <v>763</v>
      </c>
      <c r="E72" s="349">
        <v>1006</v>
      </c>
    </row>
    <row r="73" s="332" customFormat="1" ht="24" customHeight="1" spans="1:5">
      <c r="A73" s="382" t="s">
        <v>764</v>
      </c>
      <c r="B73" s="377">
        <v>269</v>
      </c>
      <c r="D73" s="351" t="s">
        <v>764</v>
      </c>
      <c r="E73" s="349">
        <v>269</v>
      </c>
    </row>
    <row r="74" s="332" customFormat="1" ht="24" customHeight="1"/>
    <row r="75" s="332" customFormat="1" ht="24" customHeight="1"/>
    <row r="76" s="332" customFormat="1" ht="24" customHeight="1"/>
    <row r="77" s="332" customFormat="1" ht="24" customHeight="1" spans="4:5">
      <c r="D77" s="320"/>
      <c r="E77" s="320"/>
    </row>
    <row r="78" s="332" customFormat="1" ht="24" customHeight="1" spans="4:5">
      <c r="D78" s="320"/>
      <c r="E78" s="320"/>
    </row>
    <row r="79" s="332" customFormat="1" ht="24" customHeight="1" spans="4:5">
      <c r="D79" s="320"/>
      <c r="E79" s="320"/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scale="43" firstPageNumber="0" orientation="portrait" blackAndWhite="1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showGridLines="0" showZeros="0" view="pageBreakPreview" zoomScale="85" zoomScaleNormal="100" workbookViewId="0">
      <selection activeCell="T10" sqref="T10"/>
    </sheetView>
  </sheetViews>
  <sheetFormatPr defaultColWidth="9" defaultRowHeight="15" customHeight="1"/>
  <cols>
    <col min="1" max="2" width="46.875" style="320" customWidth="1"/>
    <col min="3" max="3" width="9" style="320" hidden="1" customWidth="1"/>
    <col min="4" max="4" width="12.625" style="320" hidden="1" customWidth="1"/>
    <col min="5" max="5" width="9" style="370" hidden="1" customWidth="1"/>
    <col min="6" max="6" width="9" style="320" hidden="1" customWidth="1"/>
    <col min="7" max="7" width="12.625" style="370" hidden="1" customWidth="1"/>
    <col min="8" max="9" width="12.625" style="320" hidden="1" customWidth="1"/>
    <col min="10" max="13" width="9" style="320" hidden="1" customWidth="1"/>
    <col min="14" max="16384" width="9" style="320"/>
  </cols>
  <sheetData>
    <row r="1" s="262" customFormat="1" ht="24" customHeight="1" spans="1:7">
      <c r="A1" s="262" t="s">
        <v>765</v>
      </c>
      <c r="E1" s="371"/>
      <c r="G1" s="371"/>
    </row>
    <row r="2" s="318" customFormat="1" ht="61" customHeight="1" spans="1:7">
      <c r="A2" s="333" t="s">
        <v>766</v>
      </c>
      <c r="B2" s="333"/>
      <c r="E2" s="372"/>
      <c r="G2" s="372"/>
    </row>
    <row r="3" s="300" customFormat="1" ht="24" customHeight="1" spans="1:7">
      <c r="A3" s="296"/>
      <c r="B3" s="341" t="s">
        <v>134</v>
      </c>
      <c r="E3" s="373"/>
      <c r="G3" s="373"/>
    </row>
    <row r="4" s="299" customFormat="1" ht="24" customHeight="1" spans="1:7">
      <c r="A4" s="358" t="s">
        <v>693</v>
      </c>
      <c r="B4" s="359" t="s">
        <v>6</v>
      </c>
      <c r="E4" s="374"/>
      <c r="G4" s="374"/>
    </row>
    <row r="5" s="299" customFormat="1" ht="24" customHeight="1" spans="1:7">
      <c r="A5" s="375" t="s">
        <v>694</v>
      </c>
      <c r="B5" s="376">
        <f>B6+B13+B49</f>
        <v>129103</v>
      </c>
      <c r="E5" s="374"/>
      <c r="G5" s="374"/>
    </row>
    <row r="6" s="299" customFormat="1" ht="24" customHeight="1" spans="1:12">
      <c r="A6" s="375" t="s">
        <v>695</v>
      </c>
      <c r="B6" s="376">
        <f>SUM(B7:B12)</f>
        <v>3660</v>
      </c>
      <c r="E6" s="374"/>
      <c r="G6" s="374"/>
      <c r="K6" s="299">
        <v>120950</v>
      </c>
      <c r="L6" s="299">
        <v>-3660</v>
      </c>
    </row>
    <row r="7" s="299" customFormat="1" ht="24" customHeight="1" spans="1:7">
      <c r="A7" s="42" t="s">
        <v>696</v>
      </c>
      <c r="B7" s="377">
        <v>3660</v>
      </c>
      <c r="E7" s="374"/>
      <c r="G7" s="374"/>
    </row>
    <row r="8" s="299" customFormat="1" ht="24" customHeight="1" spans="1:7">
      <c r="A8" s="42" t="s">
        <v>697</v>
      </c>
      <c r="B8" s="377"/>
      <c r="E8" s="374"/>
      <c r="G8" s="374"/>
    </row>
    <row r="9" s="299" customFormat="1" ht="24" customHeight="1" spans="1:7">
      <c r="A9" s="42" t="s">
        <v>699</v>
      </c>
      <c r="B9" s="377"/>
      <c r="E9" s="374"/>
      <c r="G9" s="374"/>
    </row>
    <row r="10" s="299" customFormat="1" ht="24" customHeight="1" spans="1:7">
      <c r="A10" s="378" t="s">
        <v>700</v>
      </c>
      <c r="B10" s="377"/>
      <c r="E10" s="374"/>
      <c r="G10" s="374"/>
    </row>
    <row r="11" s="299" customFormat="1" ht="24" customHeight="1" spans="1:7">
      <c r="A11" s="378" t="s">
        <v>701</v>
      </c>
      <c r="B11" s="377"/>
      <c r="E11" s="374"/>
      <c r="G11" s="374"/>
    </row>
    <row r="12" s="299" customFormat="1" ht="24" customHeight="1" spans="1:7">
      <c r="A12" s="378" t="s">
        <v>702</v>
      </c>
      <c r="B12" s="377"/>
      <c r="E12" s="374"/>
      <c r="G12" s="374"/>
    </row>
    <row r="13" s="299" customFormat="1" ht="24" customHeight="1" spans="1:9">
      <c r="A13" s="375" t="s">
        <v>704</v>
      </c>
      <c r="B13" s="376">
        <f>SUM(B14:B48)</f>
        <v>117290</v>
      </c>
      <c r="E13" s="374"/>
      <c r="G13" s="374"/>
      <c r="H13" s="299">
        <v>118503</v>
      </c>
      <c r="I13" s="299">
        <v>117290</v>
      </c>
    </row>
    <row r="14" s="299" customFormat="1" ht="24" customHeight="1" spans="1:11">
      <c r="A14" s="42" t="s">
        <v>705</v>
      </c>
      <c r="B14" s="377">
        <v>2723</v>
      </c>
      <c r="E14" s="374">
        <v>2751</v>
      </c>
      <c r="F14" s="299">
        <f>ROUND(E14,0)</f>
        <v>2751</v>
      </c>
      <c r="G14" s="374">
        <v>2751</v>
      </c>
      <c r="H14" s="299">
        <f>G14/$H$13</f>
        <v>0.0232146021619706</v>
      </c>
      <c r="I14" s="299">
        <f>$I$13*H14</f>
        <v>2722.84068757753</v>
      </c>
      <c r="J14" s="299">
        <f>ROUND(I14,0)</f>
        <v>2723</v>
      </c>
      <c r="K14" s="299">
        <v>2723</v>
      </c>
    </row>
    <row r="15" s="299" customFormat="1" ht="24" customHeight="1" spans="1:11">
      <c r="A15" s="42" t="s">
        <v>706</v>
      </c>
      <c r="B15" s="377">
        <v>23509</v>
      </c>
      <c r="E15" s="374">
        <v>23752.0653</v>
      </c>
      <c r="F15" s="299">
        <f t="shared" ref="F15:F48" si="0">ROUND(E15,0)</f>
        <v>23752</v>
      </c>
      <c r="G15" s="374">
        <v>23752</v>
      </c>
      <c r="H15" s="299">
        <f t="shared" ref="H15:H48" si="1">G15/$H$13</f>
        <v>0.200433744293393</v>
      </c>
      <c r="I15" s="299">
        <f t="shared" ref="I15:I48" si="2">$I$13*H15</f>
        <v>23508.8738681721</v>
      </c>
      <c r="J15" s="299">
        <f t="shared" ref="J15:J48" si="3">ROUND(I15,0)</f>
        <v>23509</v>
      </c>
      <c r="K15" s="299">
        <v>23509</v>
      </c>
    </row>
    <row r="16" s="299" customFormat="1" ht="24" customHeight="1" spans="1:11">
      <c r="A16" s="42" t="s">
        <v>707</v>
      </c>
      <c r="B16" s="377">
        <v>3556</v>
      </c>
      <c r="E16" s="374">
        <v>3593</v>
      </c>
      <c r="F16" s="299">
        <f t="shared" si="0"/>
        <v>3593</v>
      </c>
      <c r="G16" s="374">
        <v>3593</v>
      </c>
      <c r="H16" s="299">
        <f t="shared" si="1"/>
        <v>0.03031990751289</v>
      </c>
      <c r="I16" s="299">
        <f t="shared" si="2"/>
        <v>3556.22195218686</v>
      </c>
      <c r="J16" s="299">
        <f t="shared" si="3"/>
        <v>3556</v>
      </c>
      <c r="K16" s="299">
        <v>3556</v>
      </c>
    </row>
    <row r="17" s="299" customFormat="1" ht="24" customHeight="1" spans="1:11">
      <c r="A17" s="42" t="s">
        <v>708</v>
      </c>
      <c r="B17" s="377">
        <v>8843</v>
      </c>
      <c r="E17" s="374">
        <v>8935</v>
      </c>
      <c r="F17" s="299">
        <f t="shared" si="0"/>
        <v>8935</v>
      </c>
      <c r="G17" s="374">
        <v>8935</v>
      </c>
      <c r="H17" s="299">
        <f t="shared" si="1"/>
        <v>0.0753989350480578</v>
      </c>
      <c r="I17" s="299">
        <f t="shared" si="2"/>
        <v>8843.5410917867</v>
      </c>
      <c r="J17" s="299">
        <f t="shared" si="3"/>
        <v>8844</v>
      </c>
      <c r="K17" s="299">
        <v>8843</v>
      </c>
    </row>
    <row r="18" s="299" customFormat="1" ht="24" customHeight="1" spans="1:11">
      <c r="A18" s="42" t="s">
        <v>709</v>
      </c>
      <c r="B18" s="377">
        <v>0</v>
      </c>
      <c r="E18" s="374"/>
      <c r="F18" s="299">
        <f t="shared" si="0"/>
        <v>0</v>
      </c>
      <c r="G18" s="374">
        <v>0</v>
      </c>
      <c r="H18" s="299">
        <f t="shared" si="1"/>
        <v>0</v>
      </c>
      <c r="I18" s="299">
        <f t="shared" si="2"/>
        <v>0</v>
      </c>
      <c r="J18" s="299">
        <f t="shared" si="3"/>
        <v>0</v>
      </c>
      <c r="K18" s="299">
        <v>0</v>
      </c>
    </row>
    <row r="19" s="299" customFormat="1" ht="24" customHeight="1" spans="1:11">
      <c r="A19" s="42" t="s">
        <v>710</v>
      </c>
      <c r="B19" s="377">
        <v>0</v>
      </c>
      <c r="E19" s="374"/>
      <c r="F19" s="299">
        <f t="shared" si="0"/>
        <v>0</v>
      </c>
      <c r="G19" s="374">
        <v>0</v>
      </c>
      <c r="H19" s="299">
        <f t="shared" si="1"/>
        <v>0</v>
      </c>
      <c r="I19" s="299">
        <f t="shared" si="2"/>
        <v>0</v>
      </c>
      <c r="J19" s="299">
        <f t="shared" si="3"/>
        <v>0</v>
      </c>
      <c r="K19" s="299">
        <v>0</v>
      </c>
    </row>
    <row r="20" s="300" customFormat="1" ht="24" customHeight="1" spans="1:11">
      <c r="A20" s="42" t="s">
        <v>711</v>
      </c>
      <c r="B20" s="377">
        <v>0</v>
      </c>
      <c r="E20" s="373"/>
      <c r="F20" s="299">
        <f t="shared" si="0"/>
        <v>0</v>
      </c>
      <c r="G20" s="373">
        <v>0</v>
      </c>
      <c r="H20" s="299">
        <f t="shared" si="1"/>
        <v>0</v>
      </c>
      <c r="I20" s="299">
        <f t="shared" si="2"/>
        <v>0</v>
      </c>
      <c r="J20" s="299">
        <f t="shared" si="3"/>
        <v>0</v>
      </c>
      <c r="K20" s="300">
        <v>0</v>
      </c>
    </row>
    <row r="21" s="299" customFormat="1" ht="24" customHeight="1" spans="1:11">
      <c r="A21" s="42" t="s">
        <v>712</v>
      </c>
      <c r="B21" s="377">
        <v>0</v>
      </c>
      <c r="E21" s="374"/>
      <c r="F21" s="299">
        <f t="shared" si="0"/>
        <v>0</v>
      </c>
      <c r="G21" s="374">
        <v>0</v>
      </c>
      <c r="H21" s="299">
        <f t="shared" si="1"/>
        <v>0</v>
      </c>
      <c r="I21" s="299">
        <f t="shared" si="2"/>
        <v>0</v>
      </c>
      <c r="J21" s="299">
        <f t="shared" si="3"/>
        <v>0</v>
      </c>
      <c r="K21" s="299">
        <v>0</v>
      </c>
    </row>
    <row r="22" s="299" customFormat="1" ht="24" customHeight="1" spans="1:11">
      <c r="A22" s="42" t="s">
        <v>713</v>
      </c>
      <c r="B22" s="377">
        <v>21247</v>
      </c>
      <c r="E22" s="374">
        <v>21467</v>
      </c>
      <c r="F22" s="299">
        <f t="shared" si="0"/>
        <v>21467</v>
      </c>
      <c r="G22" s="374">
        <v>21467</v>
      </c>
      <c r="H22" s="299">
        <f t="shared" si="1"/>
        <v>0.181151532028725</v>
      </c>
      <c r="I22" s="299">
        <f t="shared" si="2"/>
        <v>21247.2631916492</v>
      </c>
      <c r="J22" s="299">
        <f t="shared" si="3"/>
        <v>21247</v>
      </c>
      <c r="K22" s="299">
        <v>21247</v>
      </c>
    </row>
    <row r="23" s="299" customFormat="1" ht="24" customHeight="1" spans="1:11">
      <c r="A23" s="42" t="s">
        <v>714</v>
      </c>
      <c r="B23" s="377">
        <v>0</v>
      </c>
      <c r="E23" s="374">
        <v>0</v>
      </c>
      <c r="F23" s="299">
        <f t="shared" si="0"/>
        <v>0</v>
      </c>
      <c r="G23" s="374">
        <v>0</v>
      </c>
      <c r="H23" s="299">
        <f t="shared" si="1"/>
        <v>0</v>
      </c>
      <c r="I23" s="299">
        <f t="shared" si="2"/>
        <v>0</v>
      </c>
      <c r="J23" s="299">
        <f t="shared" si="3"/>
        <v>0</v>
      </c>
      <c r="K23" s="299">
        <v>0</v>
      </c>
    </row>
    <row r="24" s="299" customFormat="1" ht="24" customHeight="1" spans="1:11">
      <c r="A24" s="42" t="s">
        <v>715</v>
      </c>
      <c r="B24" s="377">
        <v>0</v>
      </c>
      <c r="E24" s="374">
        <v>0</v>
      </c>
      <c r="F24" s="299">
        <f t="shared" si="0"/>
        <v>0</v>
      </c>
      <c r="G24" s="374">
        <v>0</v>
      </c>
      <c r="H24" s="299">
        <f t="shared" si="1"/>
        <v>0</v>
      </c>
      <c r="I24" s="299">
        <f t="shared" si="2"/>
        <v>0</v>
      </c>
      <c r="J24" s="299">
        <f t="shared" si="3"/>
        <v>0</v>
      </c>
      <c r="K24" s="299">
        <v>0</v>
      </c>
    </row>
    <row r="25" s="299" customFormat="1" ht="24" customHeight="1" spans="1:11">
      <c r="A25" s="42" t="s">
        <v>716</v>
      </c>
      <c r="B25" s="377">
        <v>0</v>
      </c>
      <c r="E25" s="374">
        <v>0</v>
      </c>
      <c r="F25" s="299">
        <f t="shared" si="0"/>
        <v>0</v>
      </c>
      <c r="G25" s="374">
        <v>0</v>
      </c>
      <c r="H25" s="299">
        <f t="shared" si="1"/>
        <v>0</v>
      </c>
      <c r="I25" s="299">
        <f t="shared" si="2"/>
        <v>0</v>
      </c>
      <c r="J25" s="299">
        <f t="shared" si="3"/>
        <v>0</v>
      </c>
      <c r="K25" s="299">
        <v>0</v>
      </c>
    </row>
    <row r="26" s="299" customFormat="1" ht="24" customHeight="1" spans="1:11">
      <c r="A26" s="379" t="s">
        <v>767</v>
      </c>
      <c r="B26" s="377">
        <v>0</v>
      </c>
      <c r="E26" s="374"/>
      <c r="F26" s="299">
        <f t="shared" si="0"/>
        <v>0</v>
      </c>
      <c r="G26" s="374">
        <v>0</v>
      </c>
      <c r="H26" s="299">
        <f t="shared" si="1"/>
        <v>0</v>
      </c>
      <c r="I26" s="299">
        <f t="shared" si="2"/>
        <v>0</v>
      </c>
      <c r="J26" s="299">
        <f t="shared" si="3"/>
        <v>0</v>
      </c>
      <c r="K26" s="299">
        <v>0</v>
      </c>
    </row>
    <row r="27" s="299" customFormat="1" ht="24" customHeight="1" spans="1:11">
      <c r="A27" s="379" t="s">
        <v>718</v>
      </c>
      <c r="B27" s="377">
        <v>128</v>
      </c>
      <c r="E27" s="374">
        <v>128.59</v>
      </c>
      <c r="F27" s="299">
        <f t="shared" si="0"/>
        <v>129</v>
      </c>
      <c r="G27" s="374">
        <v>129</v>
      </c>
      <c r="H27" s="299">
        <f t="shared" si="1"/>
        <v>0.00108858003594846</v>
      </c>
      <c r="I27" s="299">
        <f t="shared" si="2"/>
        <v>127.679552416395</v>
      </c>
      <c r="J27" s="299">
        <f t="shared" si="3"/>
        <v>128</v>
      </c>
      <c r="K27" s="299">
        <v>128</v>
      </c>
    </row>
    <row r="28" s="299" customFormat="1" ht="24" customHeight="1" spans="1:11">
      <c r="A28" s="379" t="s">
        <v>719</v>
      </c>
      <c r="B28" s="377">
        <v>0</v>
      </c>
      <c r="E28" s="374">
        <v>0</v>
      </c>
      <c r="F28" s="299">
        <f t="shared" si="0"/>
        <v>0</v>
      </c>
      <c r="G28" s="374">
        <v>0</v>
      </c>
      <c r="H28" s="299">
        <f t="shared" si="1"/>
        <v>0</v>
      </c>
      <c r="I28" s="299">
        <f t="shared" si="2"/>
        <v>0</v>
      </c>
      <c r="J28" s="299">
        <f t="shared" si="3"/>
        <v>0</v>
      </c>
      <c r="K28" s="299">
        <v>0</v>
      </c>
    </row>
    <row r="29" s="299" customFormat="1" ht="24" customHeight="1" spans="1:11">
      <c r="A29" s="379" t="s">
        <v>720</v>
      </c>
      <c r="B29" s="377">
        <v>0</v>
      </c>
      <c r="E29" s="374">
        <v>0</v>
      </c>
      <c r="F29" s="299">
        <f t="shared" si="0"/>
        <v>0</v>
      </c>
      <c r="G29" s="374">
        <v>0</v>
      </c>
      <c r="H29" s="299">
        <f t="shared" si="1"/>
        <v>0</v>
      </c>
      <c r="I29" s="299">
        <f t="shared" si="2"/>
        <v>0</v>
      </c>
      <c r="J29" s="299">
        <f t="shared" si="3"/>
        <v>0</v>
      </c>
      <c r="K29" s="299">
        <v>0</v>
      </c>
    </row>
    <row r="30" s="299" customFormat="1" ht="24" customHeight="1" spans="1:11">
      <c r="A30" s="379" t="s">
        <v>721</v>
      </c>
      <c r="B30" s="377">
        <v>141</v>
      </c>
      <c r="E30" s="374">
        <v>141.5</v>
      </c>
      <c r="F30" s="299">
        <f t="shared" si="0"/>
        <v>142</v>
      </c>
      <c r="G30" s="374">
        <v>142</v>
      </c>
      <c r="H30" s="299">
        <f t="shared" si="1"/>
        <v>0.00119828190003629</v>
      </c>
      <c r="I30" s="299">
        <f t="shared" si="2"/>
        <v>140.546484055256</v>
      </c>
      <c r="J30" s="299">
        <f t="shared" si="3"/>
        <v>141</v>
      </c>
      <c r="K30" s="299">
        <v>141</v>
      </c>
    </row>
    <row r="31" s="356" customFormat="1" ht="24" customHeight="1" spans="1:11">
      <c r="A31" s="379" t="s">
        <v>722</v>
      </c>
      <c r="B31" s="377">
        <v>32530</v>
      </c>
      <c r="E31" s="380">
        <v>32866</v>
      </c>
      <c r="F31" s="299">
        <f t="shared" si="0"/>
        <v>32866</v>
      </c>
      <c r="G31" s="380">
        <v>32866</v>
      </c>
      <c r="H31" s="299">
        <f t="shared" si="1"/>
        <v>0.277343189623891</v>
      </c>
      <c r="I31" s="299">
        <f t="shared" si="2"/>
        <v>32529.5827109862</v>
      </c>
      <c r="J31" s="299">
        <f t="shared" si="3"/>
        <v>32530</v>
      </c>
      <c r="K31" s="356">
        <v>32530</v>
      </c>
    </row>
    <row r="32" s="332" customFormat="1" ht="24" customHeight="1" spans="1:11">
      <c r="A32" s="379" t="s">
        <v>723</v>
      </c>
      <c r="B32" s="377">
        <v>0</v>
      </c>
      <c r="E32" s="381">
        <v>1</v>
      </c>
      <c r="F32" s="299"/>
      <c r="G32" s="381"/>
      <c r="H32" s="299">
        <f t="shared" si="1"/>
        <v>0</v>
      </c>
      <c r="I32" s="299">
        <f t="shared" si="2"/>
        <v>0</v>
      </c>
      <c r="J32" s="299">
        <f t="shared" si="3"/>
        <v>0</v>
      </c>
      <c r="K32" s="332">
        <v>0</v>
      </c>
    </row>
    <row r="33" s="332" customFormat="1" ht="24" customHeight="1" spans="1:11">
      <c r="A33" s="379" t="s">
        <v>724</v>
      </c>
      <c r="B33" s="377">
        <v>0</v>
      </c>
      <c r="E33" s="381"/>
      <c r="F33" s="299">
        <f t="shared" si="0"/>
        <v>0</v>
      </c>
      <c r="G33" s="381">
        <v>0</v>
      </c>
      <c r="H33" s="299">
        <f t="shared" si="1"/>
        <v>0</v>
      </c>
      <c r="I33" s="299">
        <f t="shared" si="2"/>
        <v>0</v>
      </c>
      <c r="J33" s="299">
        <f t="shared" si="3"/>
        <v>0</v>
      </c>
      <c r="K33" s="332">
        <v>0</v>
      </c>
    </row>
    <row r="34" s="332" customFormat="1" ht="24" customHeight="1" spans="1:11">
      <c r="A34" s="379" t="s">
        <v>725</v>
      </c>
      <c r="B34" s="377">
        <v>8670</v>
      </c>
      <c r="E34" s="381">
        <v>8760</v>
      </c>
      <c r="F34" s="299">
        <f t="shared" si="0"/>
        <v>8760</v>
      </c>
      <c r="G34" s="381">
        <v>8760</v>
      </c>
      <c r="H34" s="299">
        <f t="shared" si="1"/>
        <v>0.0739221791853371</v>
      </c>
      <c r="I34" s="299">
        <f t="shared" si="2"/>
        <v>8670.33239664819</v>
      </c>
      <c r="J34" s="299">
        <f t="shared" si="3"/>
        <v>8670</v>
      </c>
      <c r="K34" s="332">
        <v>8670</v>
      </c>
    </row>
    <row r="35" s="332" customFormat="1" ht="24" customHeight="1" spans="1:11">
      <c r="A35" s="379" t="s">
        <v>726</v>
      </c>
      <c r="B35" s="377">
        <v>7876</v>
      </c>
      <c r="E35" s="381">
        <v>7957</v>
      </c>
      <c r="F35" s="299">
        <f t="shared" si="0"/>
        <v>7957</v>
      </c>
      <c r="G35" s="381">
        <v>7957</v>
      </c>
      <c r="H35" s="299">
        <f t="shared" si="1"/>
        <v>0.0671459794266812</v>
      </c>
      <c r="I35" s="299">
        <f t="shared" si="2"/>
        <v>7875.55192695544</v>
      </c>
      <c r="J35" s="299">
        <f t="shared" si="3"/>
        <v>7876</v>
      </c>
      <c r="K35" s="332">
        <v>7876</v>
      </c>
    </row>
    <row r="36" s="332" customFormat="1" ht="24" customHeight="1" spans="1:11">
      <c r="A36" s="379" t="s">
        <v>727</v>
      </c>
      <c r="B36" s="377">
        <v>0</v>
      </c>
      <c r="E36" s="381">
        <v>0</v>
      </c>
      <c r="F36" s="299">
        <f t="shared" si="0"/>
        <v>0</v>
      </c>
      <c r="G36" s="381">
        <v>0</v>
      </c>
      <c r="H36" s="299">
        <f t="shared" si="1"/>
        <v>0</v>
      </c>
      <c r="I36" s="299">
        <f t="shared" si="2"/>
        <v>0</v>
      </c>
      <c r="J36" s="299">
        <f t="shared" si="3"/>
        <v>0</v>
      </c>
      <c r="K36" s="332">
        <v>0</v>
      </c>
    </row>
    <row r="37" s="332" customFormat="1" ht="24" customHeight="1" spans="1:11">
      <c r="A37" s="379" t="s">
        <v>728</v>
      </c>
      <c r="B37" s="377">
        <v>0</v>
      </c>
      <c r="E37" s="381">
        <v>0</v>
      </c>
      <c r="F37" s="299">
        <f t="shared" si="0"/>
        <v>0</v>
      </c>
      <c r="G37" s="381">
        <v>0</v>
      </c>
      <c r="H37" s="299">
        <f t="shared" si="1"/>
        <v>0</v>
      </c>
      <c r="I37" s="299">
        <f t="shared" si="2"/>
        <v>0</v>
      </c>
      <c r="J37" s="299">
        <f t="shared" si="3"/>
        <v>0</v>
      </c>
      <c r="K37" s="332">
        <v>0</v>
      </c>
    </row>
    <row r="38" s="332" customFormat="1" ht="24" customHeight="1" spans="1:11">
      <c r="A38" s="42" t="s">
        <v>729</v>
      </c>
      <c r="B38" s="377">
        <v>2260</v>
      </c>
      <c r="E38" s="381">
        <v>2283</v>
      </c>
      <c r="F38" s="299">
        <f t="shared" si="0"/>
        <v>2283</v>
      </c>
      <c r="G38" s="381">
        <v>2283</v>
      </c>
      <c r="H38" s="299">
        <f t="shared" si="1"/>
        <v>0.0192653350548087</v>
      </c>
      <c r="I38" s="299">
        <f t="shared" si="2"/>
        <v>2259.63114857852</v>
      </c>
      <c r="J38" s="299">
        <f t="shared" si="3"/>
        <v>2260</v>
      </c>
      <c r="K38" s="332">
        <v>2260</v>
      </c>
    </row>
    <row r="39" s="332" customFormat="1" ht="24" customHeight="1" spans="1:11">
      <c r="A39" s="42" t="s">
        <v>730</v>
      </c>
      <c r="B39" s="377">
        <v>0</v>
      </c>
      <c r="E39" s="381">
        <v>0</v>
      </c>
      <c r="F39" s="299">
        <f t="shared" si="0"/>
        <v>0</v>
      </c>
      <c r="G39" s="381">
        <v>0</v>
      </c>
      <c r="H39" s="299">
        <f t="shared" si="1"/>
        <v>0</v>
      </c>
      <c r="I39" s="299">
        <f t="shared" si="2"/>
        <v>0</v>
      </c>
      <c r="J39" s="299">
        <f t="shared" si="3"/>
        <v>0</v>
      </c>
      <c r="K39" s="332">
        <v>0</v>
      </c>
    </row>
    <row r="40" s="332" customFormat="1" ht="24" customHeight="1" spans="1:11">
      <c r="A40" s="42" t="s">
        <v>731</v>
      </c>
      <c r="B40" s="377">
        <v>0</v>
      </c>
      <c r="E40" s="381">
        <v>0</v>
      </c>
      <c r="F40" s="299">
        <f t="shared" si="0"/>
        <v>0</v>
      </c>
      <c r="G40" s="381">
        <v>0</v>
      </c>
      <c r="H40" s="299">
        <f t="shared" si="1"/>
        <v>0</v>
      </c>
      <c r="I40" s="299">
        <f t="shared" si="2"/>
        <v>0</v>
      </c>
      <c r="J40" s="299">
        <f t="shared" si="3"/>
        <v>0</v>
      </c>
      <c r="K40" s="332">
        <v>0</v>
      </c>
    </row>
    <row r="41" s="332" customFormat="1" ht="24" customHeight="1" spans="1:11">
      <c r="A41" s="42" t="s">
        <v>732</v>
      </c>
      <c r="B41" s="377">
        <v>0</v>
      </c>
      <c r="E41" s="381">
        <v>0</v>
      </c>
      <c r="F41" s="299">
        <f t="shared" si="0"/>
        <v>0</v>
      </c>
      <c r="G41" s="381">
        <v>0</v>
      </c>
      <c r="H41" s="299">
        <f t="shared" si="1"/>
        <v>0</v>
      </c>
      <c r="I41" s="299">
        <f t="shared" si="2"/>
        <v>0</v>
      </c>
      <c r="J41" s="299">
        <f t="shared" si="3"/>
        <v>0</v>
      </c>
      <c r="K41" s="332">
        <v>0</v>
      </c>
    </row>
    <row r="42" s="332" customFormat="1" ht="24" customHeight="1" spans="1:11">
      <c r="A42" s="42" t="s">
        <v>733</v>
      </c>
      <c r="B42" s="377">
        <v>0</v>
      </c>
      <c r="E42" s="381">
        <v>0</v>
      </c>
      <c r="F42" s="299">
        <f t="shared" si="0"/>
        <v>0</v>
      </c>
      <c r="G42" s="381">
        <v>0</v>
      </c>
      <c r="H42" s="299">
        <f t="shared" si="1"/>
        <v>0</v>
      </c>
      <c r="I42" s="299">
        <f t="shared" si="2"/>
        <v>0</v>
      </c>
      <c r="J42" s="299">
        <f t="shared" si="3"/>
        <v>0</v>
      </c>
      <c r="K42" s="332">
        <v>0</v>
      </c>
    </row>
    <row r="43" s="332" customFormat="1" ht="24" customHeight="1" spans="1:11">
      <c r="A43" s="42" t="s">
        <v>734</v>
      </c>
      <c r="B43" s="377">
        <v>1341</v>
      </c>
      <c r="E43" s="381">
        <v>1355.12</v>
      </c>
      <c r="F43" s="299">
        <f t="shared" si="0"/>
        <v>1355</v>
      </c>
      <c r="G43" s="381">
        <v>1355</v>
      </c>
      <c r="H43" s="299">
        <f t="shared" si="1"/>
        <v>0.0114343096799237</v>
      </c>
      <c r="I43" s="299">
        <f t="shared" si="2"/>
        <v>1341.13018235825</v>
      </c>
      <c r="J43" s="299">
        <f t="shared" si="3"/>
        <v>1341</v>
      </c>
      <c r="K43" s="332">
        <v>1341</v>
      </c>
    </row>
    <row r="44" s="332" customFormat="1" ht="24" customHeight="1" spans="1:11">
      <c r="A44" s="42" t="s">
        <v>735</v>
      </c>
      <c r="B44" s="377">
        <v>965</v>
      </c>
      <c r="E44" s="381">
        <v>975.15</v>
      </c>
      <c r="F44" s="299">
        <f t="shared" si="0"/>
        <v>975</v>
      </c>
      <c r="G44" s="381">
        <v>975</v>
      </c>
      <c r="H44" s="299">
        <f t="shared" si="1"/>
        <v>0.00822763980658718</v>
      </c>
      <c r="I44" s="299">
        <f t="shared" si="2"/>
        <v>965.01987291461</v>
      </c>
      <c r="J44" s="299">
        <f t="shared" si="3"/>
        <v>965</v>
      </c>
      <c r="K44" s="332">
        <v>965</v>
      </c>
    </row>
    <row r="45" s="332" customFormat="1" ht="24" customHeight="1" spans="1:11">
      <c r="A45" s="42" t="s">
        <v>736</v>
      </c>
      <c r="B45" s="377">
        <v>2969</v>
      </c>
      <c r="E45" s="381">
        <v>3000</v>
      </c>
      <c r="F45" s="299">
        <f t="shared" si="0"/>
        <v>3000</v>
      </c>
      <c r="G45" s="381">
        <v>3000</v>
      </c>
      <c r="H45" s="299">
        <f t="shared" si="1"/>
        <v>0.025315814789499</v>
      </c>
      <c r="I45" s="299">
        <f t="shared" si="2"/>
        <v>2969.29191666034</v>
      </c>
      <c r="J45" s="299">
        <f t="shared" si="3"/>
        <v>2969</v>
      </c>
      <c r="K45" s="332">
        <v>2969</v>
      </c>
    </row>
    <row r="46" s="332" customFormat="1" ht="24" customHeight="1" spans="1:11">
      <c r="A46" s="42" t="s">
        <v>737</v>
      </c>
      <c r="B46" s="377">
        <v>0</v>
      </c>
      <c r="E46" s="381">
        <v>0</v>
      </c>
      <c r="F46" s="299">
        <f t="shared" si="0"/>
        <v>0</v>
      </c>
      <c r="G46" s="381">
        <v>0</v>
      </c>
      <c r="H46" s="299">
        <f t="shared" si="1"/>
        <v>0</v>
      </c>
      <c r="I46" s="299">
        <f t="shared" si="2"/>
        <v>0</v>
      </c>
      <c r="J46" s="299">
        <f t="shared" si="3"/>
        <v>0</v>
      </c>
      <c r="K46" s="332">
        <v>0</v>
      </c>
    </row>
    <row r="47" s="332" customFormat="1" ht="24" customHeight="1" spans="1:11">
      <c r="A47" s="42" t="s">
        <v>738</v>
      </c>
      <c r="B47" s="377">
        <v>0</v>
      </c>
      <c r="E47" s="381">
        <v>0</v>
      </c>
      <c r="F47" s="299">
        <f t="shared" si="0"/>
        <v>0</v>
      </c>
      <c r="G47" s="381">
        <v>0</v>
      </c>
      <c r="H47" s="299">
        <f t="shared" si="1"/>
        <v>0</v>
      </c>
      <c r="I47" s="299">
        <f t="shared" si="2"/>
        <v>0</v>
      </c>
      <c r="J47" s="299">
        <f t="shared" si="3"/>
        <v>0</v>
      </c>
      <c r="K47" s="332">
        <v>0</v>
      </c>
    </row>
    <row r="48" s="332" customFormat="1" ht="24" customHeight="1" spans="1:11">
      <c r="A48" s="42" t="s">
        <v>742</v>
      </c>
      <c r="B48" s="377">
        <v>532</v>
      </c>
      <c r="E48" s="381">
        <v>538</v>
      </c>
      <c r="F48" s="299">
        <f t="shared" si="0"/>
        <v>538</v>
      </c>
      <c r="G48" s="381">
        <v>538</v>
      </c>
      <c r="H48" s="299">
        <f t="shared" si="1"/>
        <v>0.00453996945225015</v>
      </c>
      <c r="I48" s="299">
        <f t="shared" si="2"/>
        <v>532.493017054421</v>
      </c>
      <c r="J48" s="299">
        <f t="shared" si="3"/>
        <v>532</v>
      </c>
      <c r="K48" s="332">
        <v>532</v>
      </c>
    </row>
    <row r="49" s="332" customFormat="1" ht="24" customHeight="1" spans="1:7">
      <c r="A49" s="375" t="s">
        <v>743</v>
      </c>
      <c r="B49" s="376">
        <f>SUM(B50:B70)</f>
        <v>8153</v>
      </c>
      <c r="E49" s="381">
        <v>8153</v>
      </c>
      <c r="G49" s="381"/>
    </row>
    <row r="50" s="332" customFormat="1" ht="24" customHeight="1" spans="1:7">
      <c r="A50" s="382" t="s">
        <v>744</v>
      </c>
      <c r="B50" s="377"/>
      <c r="C50" s="332">
        <v>23841</v>
      </c>
      <c r="D50" s="332">
        <f>B50/C50</f>
        <v>0</v>
      </c>
      <c r="E50" s="381"/>
      <c r="G50" s="383">
        <f>$E$49*D50</f>
        <v>0</v>
      </c>
    </row>
    <row r="51" s="332" customFormat="1" ht="24" customHeight="1" spans="1:7">
      <c r="A51" s="382" t="s">
        <v>745</v>
      </c>
      <c r="B51" s="377"/>
      <c r="C51" s="332">
        <v>23841</v>
      </c>
      <c r="D51" s="332">
        <f>B51/C51</f>
        <v>0</v>
      </c>
      <c r="E51" s="381"/>
      <c r="G51" s="383">
        <f t="shared" ref="G51:G70" si="4">$E$49*D51</f>
        <v>0</v>
      </c>
    </row>
    <row r="52" s="332" customFormat="1" ht="24" customHeight="1" spans="1:7">
      <c r="A52" s="382" t="s">
        <v>746</v>
      </c>
      <c r="B52" s="377"/>
      <c r="C52" s="332">
        <v>23841</v>
      </c>
      <c r="D52" s="332">
        <f>B52/C52</f>
        <v>0</v>
      </c>
      <c r="E52" s="381"/>
      <c r="G52" s="383">
        <f t="shared" si="4"/>
        <v>0</v>
      </c>
    </row>
    <row r="53" s="332" customFormat="1" ht="24" customHeight="1" spans="1:7">
      <c r="A53" s="382" t="s">
        <v>747</v>
      </c>
      <c r="B53" s="377"/>
      <c r="C53" s="332">
        <v>23841</v>
      </c>
      <c r="D53" s="332">
        <f>B53/C53</f>
        <v>0</v>
      </c>
      <c r="E53" s="381"/>
      <c r="G53" s="383">
        <f t="shared" si="4"/>
        <v>0</v>
      </c>
    </row>
    <row r="54" s="332" customFormat="1" ht="24" customHeight="1" spans="1:7">
      <c r="A54" s="382" t="s">
        <v>748</v>
      </c>
      <c r="B54" s="377">
        <v>885</v>
      </c>
      <c r="C54" s="332">
        <v>23841</v>
      </c>
      <c r="D54" s="332">
        <f>E54/C54</f>
        <v>0.10851054905415</v>
      </c>
      <c r="E54" s="384">
        <v>2587</v>
      </c>
      <c r="G54" s="383">
        <f t="shared" si="4"/>
        <v>884.686506438488</v>
      </c>
    </row>
    <row r="55" s="332" customFormat="1" ht="24" customHeight="1" spans="1:7">
      <c r="A55" s="382" t="s">
        <v>749</v>
      </c>
      <c r="B55" s="377"/>
      <c r="C55" s="332">
        <v>23841</v>
      </c>
      <c r="D55" s="332">
        <f t="shared" ref="D55:D70" si="5">E55/C55</f>
        <v>0</v>
      </c>
      <c r="E55" s="384"/>
      <c r="G55" s="383">
        <f t="shared" si="4"/>
        <v>0</v>
      </c>
    </row>
    <row r="56" s="332" customFormat="1" ht="24" customHeight="1" spans="1:7">
      <c r="A56" s="382" t="s">
        <v>750</v>
      </c>
      <c r="B56" s="377"/>
      <c r="C56" s="332">
        <v>23841</v>
      </c>
      <c r="D56" s="332">
        <f t="shared" si="5"/>
        <v>0</v>
      </c>
      <c r="E56" s="384"/>
      <c r="G56" s="383">
        <f t="shared" si="4"/>
        <v>0</v>
      </c>
    </row>
    <row r="57" s="332" customFormat="1" ht="24" customHeight="1" spans="1:7">
      <c r="A57" s="382" t="s">
        <v>751</v>
      </c>
      <c r="B57" s="377"/>
      <c r="C57" s="332">
        <v>23841</v>
      </c>
      <c r="D57" s="332">
        <f t="shared" si="5"/>
        <v>0</v>
      </c>
      <c r="E57" s="384"/>
      <c r="G57" s="383">
        <f t="shared" si="4"/>
        <v>0</v>
      </c>
    </row>
    <row r="58" s="332" customFormat="1" ht="24" customHeight="1" spans="1:7">
      <c r="A58" s="382" t="s">
        <v>752</v>
      </c>
      <c r="B58" s="377"/>
      <c r="C58" s="332">
        <v>23841</v>
      </c>
      <c r="D58" s="332">
        <f t="shared" si="5"/>
        <v>0</v>
      </c>
      <c r="E58" s="384"/>
      <c r="G58" s="383">
        <f t="shared" si="4"/>
        <v>0</v>
      </c>
    </row>
    <row r="59" s="332" customFormat="1" ht="24" customHeight="1" spans="1:7">
      <c r="A59" s="382" t="s">
        <v>753</v>
      </c>
      <c r="B59" s="377">
        <v>711</v>
      </c>
      <c r="C59" s="332">
        <v>23841</v>
      </c>
      <c r="D59" s="332">
        <f t="shared" si="5"/>
        <v>0.087202718006795</v>
      </c>
      <c r="E59" s="384">
        <v>2079</v>
      </c>
      <c r="G59" s="383">
        <f t="shared" si="4"/>
        <v>710.9637599094</v>
      </c>
    </row>
    <row r="60" s="332" customFormat="1" ht="24" customHeight="1" spans="1:7">
      <c r="A60" s="382" t="s">
        <v>754</v>
      </c>
      <c r="B60" s="377">
        <v>369</v>
      </c>
      <c r="C60" s="332">
        <v>23841</v>
      </c>
      <c r="D60" s="332">
        <f t="shared" si="5"/>
        <v>0.0453001132502831</v>
      </c>
      <c r="E60" s="384">
        <v>1080</v>
      </c>
      <c r="G60" s="383">
        <f t="shared" si="4"/>
        <v>369.331823329558</v>
      </c>
    </row>
    <row r="61" s="332" customFormat="1" ht="24" customHeight="1" spans="1:7">
      <c r="A61" s="382" t="s">
        <v>755</v>
      </c>
      <c r="B61" s="377">
        <v>5226</v>
      </c>
      <c r="C61" s="332">
        <v>23841</v>
      </c>
      <c r="D61" s="332">
        <f t="shared" si="5"/>
        <v>0.6409546579422</v>
      </c>
      <c r="E61" s="384">
        <v>15281</v>
      </c>
      <c r="G61" s="383">
        <f t="shared" si="4"/>
        <v>5225.70332620276</v>
      </c>
    </row>
    <row r="62" s="332" customFormat="1" ht="24" customHeight="1" spans="1:7">
      <c r="A62" s="382" t="s">
        <v>756</v>
      </c>
      <c r="B62" s="377">
        <v>187</v>
      </c>
      <c r="C62" s="332">
        <v>23841</v>
      </c>
      <c r="D62" s="332">
        <f t="shared" si="5"/>
        <v>0.0229436684702823</v>
      </c>
      <c r="E62" s="384">
        <v>547</v>
      </c>
      <c r="G62" s="383">
        <f t="shared" si="4"/>
        <v>187.059729038211</v>
      </c>
    </row>
    <row r="63" s="332" customFormat="1" ht="24" customHeight="1" spans="1:7">
      <c r="A63" s="382" t="s">
        <v>757</v>
      </c>
      <c r="B63" s="377">
        <v>423</v>
      </c>
      <c r="C63" s="332">
        <v>23841</v>
      </c>
      <c r="D63" s="332">
        <f t="shared" si="5"/>
        <v>0.0518854074912965</v>
      </c>
      <c r="E63" s="384">
        <v>1237</v>
      </c>
      <c r="G63" s="383">
        <f t="shared" si="4"/>
        <v>423.02172727654</v>
      </c>
    </row>
    <row r="64" s="332" customFormat="1" ht="24" customHeight="1" spans="1:7">
      <c r="A64" s="382" t="s">
        <v>758</v>
      </c>
      <c r="B64" s="377"/>
      <c r="C64" s="332">
        <v>23841</v>
      </c>
      <c r="D64" s="332">
        <f t="shared" si="5"/>
        <v>0</v>
      </c>
      <c r="E64" s="384"/>
      <c r="G64" s="383">
        <f t="shared" si="4"/>
        <v>0</v>
      </c>
    </row>
    <row r="65" s="332" customFormat="1" ht="24" customHeight="1" spans="1:7">
      <c r="A65" s="382" t="s">
        <v>759</v>
      </c>
      <c r="B65" s="377"/>
      <c r="C65" s="332">
        <v>23841</v>
      </c>
      <c r="D65" s="332">
        <f t="shared" si="5"/>
        <v>0</v>
      </c>
      <c r="E65" s="384"/>
      <c r="G65" s="383">
        <f t="shared" si="4"/>
        <v>0</v>
      </c>
    </row>
    <row r="66" s="332" customFormat="1" ht="24" customHeight="1" spans="1:7">
      <c r="A66" s="382" t="s">
        <v>760</v>
      </c>
      <c r="B66" s="377"/>
      <c r="C66" s="332">
        <v>23841</v>
      </c>
      <c r="D66" s="332">
        <f t="shared" si="5"/>
        <v>0</v>
      </c>
      <c r="E66" s="384"/>
      <c r="G66" s="383">
        <f t="shared" si="4"/>
        <v>0</v>
      </c>
    </row>
    <row r="67" s="332" customFormat="1" ht="24" customHeight="1" spans="1:7">
      <c r="A67" s="382" t="s">
        <v>761</v>
      </c>
      <c r="B67" s="377"/>
      <c r="C67" s="332">
        <v>23841</v>
      </c>
      <c r="D67" s="332">
        <f t="shared" si="5"/>
        <v>0</v>
      </c>
      <c r="E67" s="384"/>
      <c r="G67" s="383">
        <f t="shared" si="4"/>
        <v>0</v>
      </c>
    </row>
    <row r="68" s="332" customFormat="1" ht="24" customHeight="1" spans="1:7">
      <c r="A68" s="382" t="s">
        <v>762</v>
      </c>
      <c r="B68" s="377"/>
      <c r="C68" s="332">
        <v>23841</v>
      </c>
      <c r="D68" s="332">
        <f t="shared" si="5"/>
        <v>0</v>
      </c>
      <c r="E68" s="384"/>
      <c r="G68" s="383">
        <f t="shared" si="4"/>
        <v>0</v>
      </c>
    </row>
    <row r="69" s="332" customFormat="1" ht="24" customHeight="1" spans="1:7">
      <c r="A69" s="382" t="s">
        <v>763</v>
      </c>
      <c r="B69" s="377">
        <v>352</v>
      </c>
      <c r="C69" s="332">
        <v>23841</v>
      </c>
      <c r="D69" s="332">
        <f t="shared" si="5"/>
        <v>0.0432028857849922</v>
      </c>
      <c r="E69" s="384">
        <v>1030</v>
      </c>
      <c r="G69" s="383">
        <f t="shared" si="4"/>
        <v>352.233127805042</v>
      </c>
    </row>
    <row r="70" s="332" customFormat="1" ht="24" customHeight="1" spans="1:7">
      <c r="A70" s="382" t="s">
        <v>764</v>
      </c>
      <c r="B70" s="377">
        <v>0</v>
      </c>
      <c r="C70" s="332">
        <v>23841</v>
      </c>
      <c r="D70" s="332">
        <f t="shared" si="5"/>
        <v>0</v>
      </c>
      <c r="E70" s="381"/>
      <c r="G70" s="383">
        <f t="shared" si="4"/>
        <v>0</v>
      </c>
    </row>
    <row r="71" s="332" customFormat="1" ht="24" customHeight="1" spans="5:7">
      <c r="E71" s="381"/>
      <c r="G71" s="381"/>
    </row>
    <row r="72" s="332" customFormat="1" ht="24" customHeight="1" spans="5:7">
      <c r="E72" s="381"/>
      <c r="G72" s="381"/>
    </row>
    <row r="73" s="332" customFormat="1" ht="24" customHeight="1" spans="5:7">
      <c r="E73" s="381"/>
      <c r="G73" s="381"/>
    </row>
    <row r="74" s="332" customFormat="1" ht="24" customHeight="1" spans="5:7">
      <c r="E74" s="381"/>
      <c r="G74" s="381"/>
    </row>
    <row r="75" s="332" customFormat="1" ht="24" customHeight="1" spans="5:7">
      <c r="E75" s="381"/>
      <c r="G75" s="381"/>
    </row>
    <row r="76" s="332" customFormat="1" ht="24" customHeight="1" spans="5:7">
      <c r="E76" s="381"/>
      <c r="G76" s="381"/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scale="44" firstPageNumber="0" orientation="portrait" blackAndWhite="1" useFirstPageNumber="1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"/>
  <sheetViews>
    <sheetView showGridLines="0" showZeros="0" view="pageBreakPreview" zoomScaleNormal="100" topLeftCell="A31" workbookViewId="0">
      <selection activeCell="O11" sqref="O11"/>
    </sheetView>
  </sheetViews>
  <sheetFormatPr defaultColWidth="9" defaultRowHeight="15" customHeight="1"/>
  <cols>
    <col min="1" max="1" width="36.875" style="320" customWidth="1"/>
    <col min="2" max="3" width="28.875" style="320" customWidth="1"/>
    <col min="4" max="8" width="9" style="320" hidden="1" customWidth="1"/>
    <col min="9" max="9" width="17.625" style="320" hidden="1" customWidth="1"/>
    <col min="10" max="10" width="9" style="320" hidden="1" customWidth="1"/>
    <col min="11" max="16384" width="9" style="320"/>
  </cols>
  <sheetData>
    <row r="1" s="262" customFormat="1" ht="24" customHeight="1" spans="1:1">
      <c r="A1" s="262" t="s">
        <v>768</v>
      </c>
    </row>
    <row r="2" s="318" customFormat="1" ht="61" customHeight="1" spans="1:3">
      <c r="A2" s="333" t="s">
        <v>769</v>
      </c>
      <c r="B2" s="333"/>
      <c r="C2" s="333"/>
    </row>
    <row r="3" s="300" customFormat="1" ht="24" customHeight="1" spans="1:3">
      <c r="A3" s="296"/>
      <c r="B3" s="357"/>
      <c r="C3" s="341" t="s">
        <v>134</v>
      </c>
    </row>
    <row r="4" s="299" customFormat="1" ht="24" customHeight="1" spans="1:3">
      <c r="A4" s="358" t="s">
        <v>693</v>
      </c>
      <c r="B4" s="358" t="s">
        <v>770</v>
      </c>
      <c r="C4" s="359" t="s">
        <v>6</v>
      </c>
    </row>
    <row r="5" s="299" customFormat="1" ht="24" customHeight="1" spans="1:10">
      <c r="A5" s="360" t="s">
        <v>131</v>
      </c>
      <c r="B5" s="361">
        <f>SUM(B6,B11,B22,B30,B37,B41,B44,B48,B51,B57,B61,B66,B69)</f>
        <v>403526</v>
      </c>
      <c r="C5" s="361">
        <f>SUM(C6,C11,C22,C30,C37,C41,C44,C48,C51,C57,C61,C66,C69)</f>
        <v>574252</v>
      </c>
      <c r="E5" s="344" t="s">
        <v>138</v>
      </c>
      <c r="F5" s="346">
        <f>SUM(F6,F11,F22,F30,F37,F41,F44,F48,F53,F59,F63,F68,F71)</f>
        <v>403526</v>
      </c>
      <c r="I5" s="367" t="s">
        <v>138</v>
      </c>
      <c r="J5" s="346">
        <v>574252</v>
      </c>
    </row>
    <row r="6" s="299" customFormat="1" ht="24" customHeight="1" spans="1:10">
      <c r="A6" s="362" t="s">
        <v>771</v>
      </c>
      <c r="B6" s="361">
        <f>SUM(B7:B10)</f>
        <v>72384</v>
      </c>
      <c r="C6" s="361">
        <f>SUM(C7:C10)</f>
        <v>73202</v>
      </c>
      <c r="E6" s="348" t="s">
        <v>771</v>
      </c>
      <c r="F6" s="349">
        <v>72384</v>
      </c>
      <c r="I6" s="368" t="s">
        <v>771</v>
      </c>
      <c r="J6" s="346">
        <v>73202</v>
      </c>
    </row>
    <row r="7" s="299" customFormat="1" ht="24" customHeight="1" spans="1:10">
      <c r="A7" s="363" t="s">
        <v>772</v>
      </c>
      <c r="B7" s="361">
        <v>38326</v>
      </c>
      <c r="C7" s="361">
        <v>37753</v>
      </c>
      <c r="E7" s="351" t="s">
        <v>772</v>
      </c>
      <c r="F7" s="349">
        <v>38326</v>
      </c>
      <c r="I7" s="369" t="s">
        <v>772</v>
      </c>
      <c r="J7" s="346">
        <v>37753</v>
      </c>
    </row>
    <row r="8" s="299" customFormat="1" ht="24" customHeight="1" spans="1:10">
      <c r="A8" s="363" t="s">
        <v>773</v>
      </c>
      <c r="B8" s="361">
        <v>7688</v>
      </c>
      <c r="C8" s="361">
        <v>7539</v>
      </c>
      <c r="E8" s="351" t="s">
        <v>773</v>
      </c>
      <c r="F8" s="349">
        <v>7688</v>
      </c>
      <c r="I8" s="369" t="s">
        <v>773</v>
      </c>
      <c r="J8" s="346">
        <v>7539</v>
      </c>
    </row>
    <row r="9" s="299" customFormat="1" ht="24" customHeight="1" spans="1:10">
      <c r="A9" s="363" t="s">
        <v>774</v>
      </c>
      <c r="B9" s="361">
        <v>3215</v>
      </c>
      <c r="C9" s="361">
        <v>3354</v>
      </c>
      <c r="E9" s="351" t="s">
        <v>774</v>
      </c>
      <c r="F9" s="349">
        <v>3215</v>
      </c>
      <c r="I9" s="369" t="s">
        <v>774</v>
      </c>
      <c r="J9" s="346">
        <v>3354</v>
      </c>
    </row>
    <row r="10" s="299" customFormat="1" ht="24" customHeight="1" spans="1:10">
      <c r="A10" s="363" t="s">
        <v>775</v>
      </c>
      <c r="B10" s="361">
        <v>23155</v>
      </c>
      <c r="C10" s="361">
        <v>24556</v>
      </c>
      <c r="E10" s="351" t="s">
        <v>775</v>
      </c>
      <c r="F10" s="349">
        <v>23155</v>
      </c>
      <c r="I10" s="369" t="s">
        <v>775</v>
      </c>
      <c r="J10" s="346">
        <v>24556</v>
      </c>
    </row>
    <row r="11" s="299" customFormat="1" ht="24" customHeight="1" spans="1:10">
      <c r="A11" s="362" t="s">
        <v>776</v>
      </c>
      <c r="B11" s="361">
        <f>SUM(B12:B21)</f>
        <v>114693</v>
      </c>
      <c r="C11" s="361">
        <f>SUM(C12:C21)</f>
        <v>145522</v>
      </c>
      <c r="E11" s="348" t="s">
        <v>776</v>
      </c>
      <c r="F11" s="349">
        <v>114693</v>
      </c>
      <c r="I11" s="368" t="s">
        <v>776</v>
      </c>
      <c r="J11" s="346">
        <v>145522</v>
      </c>
    </row>
    <row r="12" s="299" customFormat="1" ht="24" customHeight="1" spans="1:10">
      <c r="A12" s="363" t="s">
        <v>777</v>
      </c>
      <c r="B12" s="361">
        <v>6672</v>
      </c>
      <c r="C12" s="361">
        <v>6721</v>
      </c>
      <c r="E12" s="351" t="s">
        <v>777</v>
      </c>
      <c r="F12" s="349">
        <v>6672</v>
      </c>
      <c r="I12" s="369" t="s">
        <v>777</v>
      </c>
      <c r="J12" s="346">
        <v>6721</v>
      </c>
    </row>
    <row r="13" s="299" customFormat="1" ht="24" customHeight="1" spans="1:10">
      <c r="A13" s="363" t="s">
        <v>778</v>
      </c>
      <c r="B13" s="361">
        <v>356</v>
      </c>
      <c r="C13" s="361">
        <v>607</v>
      </c>
      <c r="E13" s="351" t="s">
        <v>778</v>
      </c>
      <c r="F13" s="349">
        <v>356</v>
      </c>
      <c r="I13" s="369" t="s">
        <v>778</v>
      </c>
      <c r="J13" s="346">
        <v>607</v>
      </c>
    </row>
    <row r="14" s="299" customFormat="1" ht="24" customHeight="1" spans="1:10">
      <c r="A14" s="363" t="s">
        <v>779</v>
      </c>
      <c r="B14" s="361">
        <v>440</v>
      </c>
      <c r="C14" s="361">
        <v>0</v>
      </c>
      <c r="E14" s="351" t="s">
        <v>779</v>
      </c>
      <c r="F14" s="349">
        <v>440</v>
      </c>
      <c r="I14" s="369" t="s">
        <v>779</v>
      </c>
      <c r="J14" s="346">
        <v>0</v>
      </c>
    </row>
    <row r="15" s="299" customFormat="1" ht="24" customHeight="1" spans="1:10">
      <c r="A15" s="363" t="s">
        <v>780</v>
      </c>
      <c r="B15" s="361">
        <v>130</v>
      </c>
      <c r="C15" s="361">
        <v>90</v>
      </c>
      <c r="E15" s="351" t="s">
        <v>780</v>
      </c>
      <c r="F15" s="349">
        <v>130</v>
      </c>
      <c r="I15" s="369" t="s">
        <v>780</v>
      </c>
      <c r="J15" s="346">
        <v>90</v>
      </c>
    </row>
    <row r="16" s="299" customFormat="1" ht="24" customHeight="1" spans="1:10">
      <c r="A16" s="363" t="s">
        <v>781</v>
      </c>
      <c r="B16" s="361">
        <v>1669</v>
      </c>
      <c r="C16" s="361">
        <v>1760</v>
      </c>
      <c r="E16" s="351" t="s">
        <v>781</v>
      </c>
      <c r="F16" s="349">
        <v>1669</v>
      </c>
      <c r="I16" s="369" t="s">
        <v>781</v>
      </c>
      <c r="J16" s="346">
        <v>1760</v>
      </c>
    </row>
    <row r="17" s="299" customFormat="1" ht="24" customHeight="1" spans="1:10">
      <c r="A17" s="363" t="s">
        <v>782</v>
      </c>
      <c r="B17" s="361">
        <v>964</v>
      </c>
      <c r="C17" s="361">
        <v>484</v>
      </c>
      <c r="E17" s="351" t="s">
        <v>782</v>
      </c>
      <c r="F17" s="349">
        <v>964</v>
      </c>
      <c r="I17" s="369" t="s">
        <v>782</v>
      </c>
      <c r="J17" s="346">
        <v>484</v>
      </c>
    </row>
    <row r="18" s="299" customFormat="1" ht="24" customHeight="1" spans="1:10">
      <c r="A18" s="363" t="s">
        <v>783</v>
      </c>
      <c r="B18" s="361">
        <v>100</v>
      </c>
      <c r="C18" s="361">
        <v>0</v>
      </c>
      <c r="E18" s="351" t="s">
        <v>783</v>
      </c>
      <c r="F18" s="349">
        <v>100</v>
      </c>
      <c r="I18" s="369" t="s">
        <v>783</v>
      </c>
      <c r="J18" s="346">
        <v>0</v>
      </c>
    </row>
    <row r="19" s="299" customFormat="1" ht="24" customHeight="1" spans="1:10">
      <c r="A19" s="363" t="s">
        <v>784</v>
      </c>
      <c r="B19" s="361">
        <v>1054</v>
      </c>
      <c r="C19" s="361">
        <v>745</v>
      </c>
      <c r="E19" s="351" t="s">
        <v>784</v>
      </c>
      <c r="F19" s="349">
        <v>1054</v>
      </c>
      <c r="I19" s="369" t="s">
        <v>784</v>
      </c>
      <c r="J19" s="346">
        <v>745</v>
      </c>
    </row>
    <row r="20" s="300" customFormat="1" ht="24" customHeight="1" spans="1:10">
      <c r="A20" s="363" t="s">
        <v>785</v>
      </c>
      <c r="B20" s="361">
        <v>788</v>
      </c>
      <c r="C20" s="361">
        <v>529</v>
      </c>
      <c r="E20" s="351" t="s">
        <v>785</v>
      </c>
      <c r="F20" s="349">
        <v>788</v>
      </c>
      <c r="I20" s="369" t="s">
        <v>785</v>
      </c>
      <c r="J20" s="346">
        <v>529</v>
      </c>
    </row>
    <row r="21" s="299" customFormat="1" ht="24" customHeight="1" spans="1:10">
      <c r="A21" s="363" t="s">
        <v>786</v>
      </c>
      <c r="B21" s="361">
        <v>102520</v>
      </c>
      <c r="C21" s="361">
        <v>134586</v>
      </c>
      <c r="E21" s="351" t="s">
        <v>786</v>
      </c>
      <c r="F21" s="349">
        <v>102520</v>
      </c>
      <c r="I21" s="369" t="s">
        <v>786</v>
      </c>
      <c r="J21" s="346">
        <v>134586</v>
      </c>
    </row>
    <row r="22" s="299" customFormat="1" ht="24" customHeight="1" spans="1:10">
      <c r="A22" s="362" t="s">
        <v>787</v>
      </c>
      <c r="B22" s="361">
        <f>SUM(B23:B29)</f>
        <v>10089</v>
      </c>
      <c r="C22" s="361">
        <f>SUM(C23:C29)</f>
        <v>52825</v>
      </c>
      <c r="E22" s="348" t="s">
        <v>787</v>
      </c>
      <c r="F22" s="349">
        <v>10089</v>
      </c>
      <c r="I22" s="368" t="s">
        <v>787</v>
      </c>
      <c r="J22" s="346">
        <v>52825</v>
      </c>
    </row>
    <row r="23" s="299" customFormat="1" ht="24" customHeight="1" spans="1:10">
      <c r="A23" s="363" t="s">
        <v>788</v>
      </c>
      <c r="B23" s="361">
        <v>0</v>
      </c>
      <c r="C23" s="361">
        <v>1435</v>
      </c>
      <c r="E23" s="351" t="s">
        <v>788</v>
      </c>
      <c r="F23" s="349">
        <v>0</v>
      </c>
      <c r="I23" s="369" t="s">
        <v>788</v>
      </c>
      <c r="J23" s="346">
        <v>1435</v>
      </c>
    </row>
    <row r="24" s="299" customFormat="1" ht="24" customHeight="1" spans="1:10">
      <c r="A24" s="363" t="s">
        <v>789</v>
      </c>
      <c r="B24" s="361">
        <v>5439</v>
      </c>
      <c r="C24" s="361">
        <v>34753</v>
      </c>
      <c r="E24" s="351" t="s">
        <v>789</v>
      </c>
      <c r="F24" s="349">
        <v>5439</v>
      </c>
      <c r="I24" s="369" t="s">
        <v>789</v>
      </c>
      <c r="J24" s="346">
        <v>34753</v>
      </c>
    </row>
    <row r="25" s="299" customFormat="1" ht="24" customHeight="1" spans="1:10">
      <c r="A25" s="363" t="s">
        <v>790</v>
      </c>
      <c r="B25" s="361">
        <v>0</v>
      </c>
      <c r="C25" s="361">
        <v>147</v>
      </c>
      <c r="E25" s="351" t="s">
        <v>790</v>
      </c>
      <c r="F25" s="349">
        <v>0</v>
      </c>
      <c r="I25" s="369" t="s">
        <v>790</v>
      </c>
      <c r="J25" s="346">
        <v>147</v>
      </c>
    </row>
    <row r="26" s="299" customFormat="1" ht="24" customHeight="1" spans="1:10">
      <c r="A26" s="363" t="s">
        <v>791</v>
      </c>
      <c r="B26" s="361">
        <v>0</v>
      </c>
      <c r="C26" s="361">
        <v>1719</v>
      </c>
      <c r="E26" s="351" t="s">
        <v>791</v>
      </c>
      <c r="F26" s="349">
        <v>0</v>
      </c>
      <c r="I26" s="369" t="s">
        <v>791</v>
      </c>
      <c r="J26" s="346">
        <v>1719</v>
      </c>
    </row>
    <row r="27" s="299" customFormat="1" ht="24" customHeight="1" spans="1:10">
      <c r="A27" s="363" t="s">
        <v>792</v>
      </c>
      <c r="B27" s="361">
        <v>650</v>
      </c>
      <c r="C27" s="361">
        <v>570</v>
      </c>
      <c r="E27" s="351" t="s">
        <v>792</v>
      </c>
      <c r="F27" s="349">
        <v>650</v>
      </c>
      <c r="I27" s="369" t="s">
        <v>792</v>
      </c>
      <c r="J27" s="346">
        <v>570</v>
      </c>
    </row>
    <row r="28" s="299" customFormat="1" ht="24" customHeight="1" spans="1:10">
      <c r="A28" s="363" t="s">
        <v>793</v>
      </c>
      <c r="B28" s="361">
        <v>0</v>
      </c>
      <c r="C28" s="361">
        <v>272</v>
      </c>
      <c r="E28" s="351" t="s">
        <v>793</v>
      </c>
      <c r="F28" s="349">
        <v>0</v>
      </c>
      <c r="I28" s="369" t="s">
        <v>793</v>
      </c>
      <c r="J28" s="346">
        <v>272</v>
      </c>
    </row>
    <row r="29" s="299" customFormat="1" ht="24" customHeight="1" spans="1:10">
      <c r="A29" s="363" t="s">
        <v>794</v>
      </c>
      <c r="B29" s="361">
        <v>4000</v>
      </c>
      <c r="C29" s="361">
        <v>13929</v>
      </c>
      <c r="E29" s="351" t="s">
        <v>794</v>
      </c>
      <c r="F29" s="349">
        <v>4000</v>
      </c>
      <c r="I29" s="369" t="s">
        <v>794</v>
      </c>
      <c r="J29" s="346">
        <v>13929</v>
      </c>
    </row>
    <row r="30" s="299" customFormat="1" ht="24" customHeight="1" spans="1:10">
      <c r="A30" s="362" t="s">
        <v>795</v>
      </c>
      <c r="B30" s="361">
        <v>0</v>
      </c>
      <c r="C30" s="361">
        <f>SUM(C31:C36)</f>
        <v>13775</v>
      </c>
      <c r="E30" s="348" t="s">
        <v>795</v>
      </c>
      <c r="F30" s="349">
        <v>0</v>
      </c>
      <c r="I30" s="368" t="s">
        <v>795</v>
      </c>
      <c r="J30" s="346">
        <v>13775</v>
      </c>
    </row>
    <row r="31" s="356" customFormat="1" ht="24" customHeight="1" spans="1:10">
      <c r="A31" s="363" t="s">
        <v>788</v>
      </c>
      <c r="B31" s="361">
        <v>0</v>
      </c>
      <c r="C31" s="361">
        <v>0</v>
      </c>
      <c r="E31" s="351" t="s">
        <v>788</v>
      </c>
      <c r="F31" s="349">
        <v>0</v>
      </c>
      <c r="I31" s="369" t="s">
        <v>788</v>
      </c>
      <c r="J31" s="346">
        <v>0</v>
      </c>
    </row>
    <row r="32" s="332" customFormat="1" ht="24" customHeight="1" spans="1:10">
      <c r="A32" s="363" t="s">
        <v>789</v>
      </c>
      <c r="B32" s="361">
        <v>0</v>
      </c>
      <c r="C32" s="361">
        <v>6495</v>
      </c>
      <c r="E32" s="351" t="s">
        <v>789</v>
      </c>
      <c r="F32" s="349">
        <v>0</v>
      </c>
      <c r="I32" s="369" t="s">
        <v>789</v>
      </c>
      <c r="J32" s="346">
        <v>6495</v>
      </c>
    </row>
    <row r="33" s="332" customFormat="1" ht="24" customHeight="1" spans="1:10">
      <c r="A33" s="363" t="s">
        <v>790</v>
      </c>
      <c r="B33" s="361">
        <v>0</v>
      </c>
      <c r="C33" s="361">
        <v>0</v>
      </c>
      <c r="E33" s="351" t="s">
        <v>790</v>
      </c>
      <c r="F33" s="349">
        <v>0</v>
      </c>
      <c r="I33" s="369" t="s">
        <v>790</v>
      </c>
      <c r="J33" s="346">
        <v>0</v>
      </c>
    </row>
    <row r="34" s="332" customFormat="1" ht="24" customHeight="1" spans="1:10">
      <c r="A34" s="363" t="s">
        <v>792</v>
      </c>
      <c r="B34" s="361">
        <v>0</v>
      </c>
      <c r="C34" s="361">
        <v>0</v>
      </c>
      <c r="E34" s="351" t="s">
        <v>792</v>
      </c>
      <c r="F34" s="349">
        <v>0</v>
      </c>
      <c r="I34" s="369" t="s">
        <v>792</v>
      </c>
      <c r="J34" s="346">
        <v>0</v>
      </c>
    </row>
    <row r="35" s="332" customFormat="1" ht="24" customHeight="1" spans="1:10">
      <c r="A35" s="363" t="s">
        <v>793</v>
      </c>
      <c r="B35" s="361">
        <v>0</v>
      </c>
      <c r="C35" s="361">
        <v>0</v>
      </c>
      <c r="E35" s="351" t="s">
        <v>793</v>
      </c>
      <c r="F35" s="349">
        <v>0</v>
      </c>
      <c r="I35" s="369" t="s">
        <v>793</v>
      </c>
      <c r="J35" s="346">
        <v>0</v>
      </c>
    </row>
    <row r="36" s="332" customFormat="1" ht="24" customHeight="1" spans="1:10">
      <c r="A36" s="363" t="s">
        <v>794</v>
      </c>
      <c r="B36" s="361">
        <v>0</v>
      </c>
      <c r="C36" s="361">
        <v>7280</v>
      </c>
      <c r="E36" s="351" t="s">
        <v>794</v>
      </c>
      <c r="F36" s="349">
        <v>0</v>
      </c>
      <c r="I36" s="369" t="s">
        <v>794</v>
      </c>
      <c r="J36" s="346">
        <v>7280</v>
      </c>
    </row>
    <row r="37" s="332" customFormat="1" ht="24" customHeight="1" spans="1:10">
      <c r="A37" s="362" t="s">
        <v>796</v>
      </c>
      <c r="B37" s="361">
        <f>SUM(B38:B39)</f>
        <v>133150</v>
      </c>
      <c r="C37" s="361">
        <f>SUM(C38:C39)</f>
        <v>163482</v>
      </c>
      <c r="E37" s="348" t="s">
        <v>796</v>
      </c>
      <c r="F37" s="349">
        <v>133150</v>
      </c>
      <c r="I37" s="368" t="s">
        <v>796</v>
      </c>
      <c r="J37" s="346">
        <v>163482</v>
      </c>
    </row>
    <row r="38" s="332" customFormat="1" ht="24" customHeight="1" spans="1:10">
      <c r="A38" s="363" t="s">
        <v>797</v>
      </c>
      <c r="B38" s="361">
        <v>131478</v>
      </c>
      <c r="C38" s="361">
        <v>149813</v>
      </c>
      <c r="E38" s="351" t="s">
        <v>797</v>
      </c>
      <c r="F38" s="349">
        <v>131478</v>
      </c>
      <c r="I38" s="369" t="s">
        <v>797</v>
      </c>
      <c r="J38" s="346">
        <v>149813</v>
      </c>
    </row>
    <row r="39" s="332" customFormat="1" ht="24" customHeight="1" spans="1:10">
      <c r="A39" s="363" t="s">
        <v>798</v>
      </c>
      <c r="B39" s="361">
        <v>1672</v>
      </c>
      <c r="C39" s="361">
        <v>13669</v>
      </c>
      <c r="E39" s="351" t="s">
        <v>798</v>
      </c>
      <c r="F39" s="349">
        <v>1672</v>
      </c>
      <c r="I39" s="369" t="s">
        <v>798</v>
      </c>
      <c r="J39" s="346">
        <v>13669</v>
      </c>
    </row>
    <row r="40" s="332" customFormat="1" ht="24" customHeight="1" spans="1:10">
      <c r="A40" s="363" t="s">
        <v>799</v>
      </c>
      <c r="B40" s="361"/>
      <c r="C40" s="361"/>
      <c r="E40" s="351" t="s">
        <v>799</v>
      </c>
      <c r="F40" s="349">
        <v>0</v>
      </c>
      <c r="I40" s="369" t="s">
        <v>799</v>
      </c>
      <c r="J40" s="346">
        <v>0</v>
      </c>
    </row>
    <row r="41" s="332" customFormat="1" ht="24" customHeight="1" spans="1:10">
      <c r="A41" s="362" t="s">
        <v>800</v>
      </c>
      <c r="B41" s="361"/>
      <c r="C41" s="361">
        <v>13885</v>
      </c>
      <c r="E41" s="348" t="s">
        <v>800</v>
      </c>
      <c r="F41" s="349">
        <v>0</v>
      </c>
      <c r="I41" s="368" t="s">
        <v>800</v>
      </c>
      <c r="J41" s="346">
        <v>13885</v>
      </c>
    </row>
    <row r="42" s="332" customFormat="1" ht="24" customHeight="1" spans="1:10">
      <c r="A42" s="363" t="s">
        <v>801</v>
      </c>
      <c r="B42" s="361"/>
      <c r="C42" s="361">
        <v>13885</v>
      </c>
      <c r="E42" s="351" t="s">
        <v>801</v>
      </c>
      <c r="F42" s="349">
        <v>0</v>
      </c>
      <c r="I42" s="369" t="s">
        <v>801</v>
      </c>
      <c r="J42" s="346">
        <v>13885</v>
      </c>
    </row>
    <row r="43" s="332" customFormat="1" ht="24" customHeight="1" spans="1:10">
      <c r="A43" s="363" t="s">
        <v>802</v>
      </c>
      <c r="B43" s="361">
        <v>0</v>
      </c>
      <c r="C43" s="361">
        <v>0</v>
      </c>
      <c r="E43" s="351" t="s">
        <v>802</v>
      </c>
      <c r="F43" s="349">
        <v>0</v>
      </c>
      <c r="I43" s="369" t="s">
        <v>802</v>
      </c>
      <c r="J43" s="346">
        <v>0</v>
      </c>
    </row>
    <row r="44" s="332" customFormat="1" ht="24" customHeight="1" spans="1:10">
      <c r="A44" s="362" t="s">
        <v>803</v>
      </c>
      <c r="B44" s="361">
        <v>400</v>
      </c>
      <c r="C44" s="361">
        <f>SUM(C45:C47)</f>
        <v>8272</v>
      </c>
      <c r="E44" s="348" t="s">
        <v>803</v>
      </c>
      <c r="F44" s="349">
        <v>400</v>
      </c>
      <c r="I44" s="368" t="s">
        <v>803</v>
      </c>
      <c r="J44" s="346">
        <v>8272</v>
      </c>
    </row>
    <row r="45" s="332" customFormat="1" ht="24" customHeight="1" spans="1:10">
      <c r="A45" s="363" t="s">
        <v>804</v>
      </c>
      <c r="B45" s="361">
        <v>0</v>
      </c>
      <c r="C45" s="361">
        <v>6918</v>
      </c>
      <c r="E45" s="351" t="s">
        <v>804</v>
      </c>
      <c r="F45" s="349">
        <v>0</v>
      </c>
      <c r="I45" s="369" t="s">
        <v>804</v>
      </c>
      <c r="J45" s="346">
        <v>6918</v>
      </c>
    </row>
    <row r="46" s="332" customFormat="1" ht="24" customHeight="1" spans="1:10">
      <c r="A46" s="363" t="s">
        <v>805</v>
      </c>
      <c r="B46" s="361">
        <v>0</v>
      </c>
      <c r="C46" s="361">
        <v>31</v>
      </c>
      <c r="E46" s="351" t="s">
        <v>805</v>
      </c>
      <c r="F46" s="349">
        <v>0</v>
      </c>
      <c r="I46" s="369" t="s">
        <v>805</v>
      </c>
      <c r="J46" s="346">
        <v>31</v>
      </c>
    </row>
    <row r="47" s="332" customFormat="1" ht="24" customHeight="1" spans="1:10">
      <c r="A47" s="363" t="s">
        <v>806</v>
      </c>
      <c r="B47" s="361">
        <v>400</v>
      </c>
      <c r="C47" s="361">
        <v>1323</v>
      </c>
      <c r="E47" s="351" t="s">
        <v>806</v>
      </c>
      <c r="F47" s="349">
        <v>400</v>
      </c>
      <c r="I47" s="369" t="s">
        <v>806</v>
      </c>
      <c r="J47" s="346">
        <v>1323</v>
      </c>
    </row>
    <row r="48" s="332" customFormat="1" ht="24" customHeight="1" spans="1:10">
      <c r="A48" s="362" t="s">
        <v>807</v>
      </c>
      <c r="B48" s="361">
        <v>0</v>
      </c>
      <c r="C48" s="361">
        <v>0</v>
      </c>
      <c r="E48" s="348" t="s">
        <v>807</v>
      </c>
      <c r="F48" s="349">
        <v>0</v>
      </c>
      <c r="I48" s="368" t="s">
        <v>807</v>
      </c>
      <c r="J48" s="346">
        <v>0</v>
      </c>
    </row>
    <row r="49" s="332" customFormat="1" ht="24" customHeight="1" spans="1:10">
      <c r="A49" s="363" t="s">
        <v>808</v>
      </c>
      <c r="B49" s="361">
        <v>0</v>
      </c>
      <c r="C49" s="361">
        <v>0</v>
      </c>
      <c r="E49" s="351" t="s">
        <v>809</v>
      </c>
      <c r="F49" s="349">
        <v>0</v>
      </c>
      <c r="I49" s="369" t="s">
        <v>809</v>
      </c>
      <c r="J49" s="346">
        <v>0</v>
      </c>
    </row>
    <row r="50" s="332" customFormat="1" ht="24" customHeight="1" spans="1:10">
      <c r="A50" s="363" t="s">
        <v>810</v>
      </c>
      <c r="B50" s="361">
        <v>0</v>
      </c>
      <c r="C50" s="361">
        <v>0</v>
      </c>
      <c r="E50" s="351" t="s">
        <v>811</v>
      </c>
      <c r="F50" s="349">
        <v>0</v>
      </c>
      <c r="I50" s="369" t="s">
        <v>811</v>
      </c>
      <c r="J50" s="346">
        <v>0</v>
      </c>
    </row>
    <row r="51" s="332" customFormat="1" ht="24" customHeight="1" spans="1:10">
      <c r="A51" s="362" t="s">
        <v>812</v>
      </c>
      <c r="B51" s="361">
        <f>SUM(B52:B56)</f>
        <v>26009</v>
      </c>
      <c r="C51" s="361">
        <f>SUM(C52:C56)</f>
        <v>60240</v>
      </c>
      <c r="E51" s="351" t="s">
        <v>813</v>
      </c>
      <c r="F51" s="349">
        <v>0</v>
      </c>
      <c r="I51" s="369" t="s">
        <v>813</v>
      </c>
      <c r="J51" s="346">
        <v>0</v>
      </c>
    </row>
    <row r="52" s="332" customFormat="1" ht="24" customHeight="1" spans="1:10">
      <c r="A52" s="363" t="s">
        <v>814</v>
      </c>
      <c r="B52" s="361">
        <v>19166</v>
      </c>
      <c r="C52" s="361">
        <v>25686</v>
      </c>
      <c r="E52" s="351" t="s">
        <v>815</v>
      </c>
      <c r="F52" s="349">
        <v>0</v>
      </c>
      <c r="I52" s="369" t="s">
        <v>815</v>
      </c>
      <c r="J52" s="346">
        <v>0</v>
      </c>
    </row>
    <row r="53" s="332" customFormat="1" ht="24" customHeight="1" spans="1:10">
      <c r="A53" s="363" t="s">
        <v>816</v>
      </c>
      <c r="B53" s="361">
        <v>0</v>
      </c>
      <c r="C53" s="361">
        <v>1544</v>
      </c>
      <c r="E53" s="348" t="s">
        <v>812</v>
      </c>
      <c r="F53" s="349">
        <v>26009</v>
      </c>
      <c r="I53" s="368" t="s">
        <v>812</v>
      </c>
      <c r="J53" s="346">
        <v>60240</v>
      </c>
    </row>
    <row r="54" s="332" customFormat="1" ht="24" customHeight="1" spans="1:10">
      <c r="A54" s="363" t="s">
        <v>817</v>
      </c>
      <c r="B54" s="361">
        <v>565</v>
      </c>
      <c r="C54" s="361">
        <v>13837</v>
      </c>
      <c r="E54" s="351" t="s">
        <v>814</v>
      </c>
      <c r="F54" s="349">
        <v>19166</v>
      </c>
      <c r="I54" s="369" t="s">
        <v>814</v>
      </c>
      <c r="J54" s="346">
        <v>25686</v>
      </c>
    </row>
    <row r="55" s="332" customFormat="1" ht="24" customHeight="1" spans="1:10">
      <c r="A55" s="363" t="s">
        <v>818</v>
      </c>
      <c r="B55" s="361">
        <v>0</v>
      </c>
      <c r="C55" s="361"/>
      <c r="E55" s="351" t="s">
        <v>816</v>
      </c>
      <c r="F55" s="349">
        <v>0</v>
      </c>
      <c r="I55" s="369" t="s">
        <v>816</v>
      </c>
      <c r="J55" s="346">
        <v>1544</v>
      </c>
    </row>
    <row r="56" s="332" customFormat="1" ht="24" customHeight="1" spans="1:10">
      <c r="A56" s="363" t="s">
        <v>819</v>
      </c>
      <c r="B56" s="361">
        <v>6278</v>
      </c>
      <c r="C56" s="361">
        <v>19173</v>
      </c>
      <c r="E56" s="351" t="s">
        <v>817</v>
      </c>
      <c r="F56" s="349">
        <v>565</v>
      </c>
      <c r="I56" s="369" t="s">
        <v>817</v>
      </c>
      <c r="J56" s="346">
        <v>13837</v>
      </c>
    </row>
    <row r="57" s="332" customFormat="1" ht="24" customHeight="1" spans="1:10">
      <c r="A57" s="362" t="s">
        <v>820</v>
      </c>
      <c r="B57" s="361">
        <f>SUM(B58:B60)</f>
        <v>19959</v>
      </c>
      <c r="C57" s="361">
        <v>30758</v>
      </c>
      <c r="E57" s="351" t="s">
        <v>818</v>
      </c>
      <c r="F57" s="349">
        <v>0</v>
      </c>
      <c r="I57" s="369" t="s">
        <v>818</v>
      </c>
      <c r="J57" s="346">
        <v>0</v>
      </c>
    </row>
    <row r="58" s="332" customFormat="1" ht="24" customHeight="1" spans="1:10">
      <c r="A58" s="363" t="s">
        <v>821</v>
      </c>
      <c r="B58" s="361">
        <v>19959</v>
      </c>
      <c r="C58" s="361">
        <v>30758</v>
      </c>
      <c r="E58" s="351" t="s">
        <v>819</v>
      </c>
      <c r="F58" s="349">
        <v>6278</v>
      </c>
      <c r="I58" s="369" t="s">
        <v>819</v>
      </c>
      <c r="J58" s="346">
        <v>19173</v>
      </c>
    </row>
    <row r="59" s="332" customFormat="1" ht="24" customHeight="1" spans="1:10">
      <c r="A59" s="363" t="s">
        <v>822</v>
      </c>
      <c r="B59" s="364">
        <v>0</v>
      </c>
      <c r="C59" s="361">
        <v>0</v>
      </c>
      <c r="E59" s="348" t="s">
        <v>820</v>
      </c>
      <c r="F59" s="349">
        <v>19959</v>
      </c>
      <c r="I59" s="368" t="s">
        <v>820</v>
      </c>
      <c r="J59" s="346">
        <v>30758</v>
      </c>
    </row>
    <row r="60" s="332" customFormat="1" ht="24" customHeight="1" spans="1:10">
      <c r="A60" s="365" t="s">
        <v>823</v>
      </c>
      <c r="B60" s="361">
        <v>0</v>
      </c>
      <c r="C60" s="361">
        <v>0</v>
      </c>
      <c r="E60" s="351" t="s">
        <v>821</v>
      </c>
      <c r="F60" s="349">
        <v>19959</v>
      </c>
      <c r="I60" s="369" t="s">
        <v>821</v>
      </c>
      <c r="J60" s="346">
        <v>30758</v>
      </c>
    </row>
    <row r="61" s="332" customFormat="1" ht="24" customHeight="1" spans="1:10">
      <c r="A61" s="362" t="s">
        <v>824</v>
      </c>
      <c r="B61" s="366">
        <f>SUM(B62:B65)</f>
        <v>11342</v>
      </c>
      <c r="C61" s="361">
        <f>SUM(C62:C65)</f>
        <v>11935</v>
      </c>
      <c r="E61" s="351" t="s">
        <v>822</v>
      </c>
      <c r="F61" s="352">
        <v>0</v>
      </c>
      <c r="I61" s="369" t="s">
        <v>822</v>
      </c>
      <c r="J61" s="346">
        <v>0</v>
      </c>
    </row>
    <row r="62" s="332" customFormat="1" ht="24" customHeight="1" spans="1:10">
      <c r="A62" s="363" t="s">
        <v>825</v>
      </c>
      <c r="B62" s="361">
        <v>11342</v>
      </c>
      <c r="C62" s="361">
        <v>11826</v>
      </c>
      <c r="E62" s="353" t="s">
        <v>823</v>
      </c>
      <c r="F62" s="349">
        <v>0</v>
      </c>
      <c r="I62" s="369" t="s">
        <v>823</v>
      </c>
      <c r="J62" s="346">
        <v>0</v>
      </c>
    </row>
    <row r="63" s="332" customFormat="1" ht="24" customHeight="1" spans="1:10">
      <c r="A63" s="363" t="s">
        <v>826</v>
      </c>
      <c r="B63" s="361">
        <v>0</v>
      </c>
      <c r="C63" s="361">
        <v>0</v>
      </c>
      <c r="E63" s="348" t="s">
        <v>824</v>
      </c>
      <c r="F63" s="355">
        <v>11342</v>
      </c>
      <c r="I63" s="368" t="s">
        <v>824</v>
      </c>
      <c r="J63" s="346">
        <v>11935</v>
      </c>
    </row>
    <row r="64" s="332" customFormat="1" ht="24" customHeight="1" spans="1:10">
      <c r="A64" s="363" t="s">
        <v>827</v>
      </c>
      <c r="B64" s="361">
        <v>0</v>
      </c>
      <c r="C64" s="361">
        <v>109</v>
      </c>
      <c r="E64" s="351" t="s">
        <v>825</v>
      </c>
      <c r="F64" s="349">
        <v>11342</v>
      </c>
      <c r="I64" s="369" t="s">
        <v>825</v>
      </c>
      <c r="J64" s="346">
        <v>11826</v>
      </c>
    </row>
    <row r="65" s="332" customFormat="1" ht="24" customHeight="1" spans="1:10">
      <c r="A65" s="363" t="s">
        <v>828</v>
      </c>
      <c r="B65" s="361">
        <v>0</v>
      </c>
      <c r="C65" s="361">
        <v>0</v>
      </c>
      <c r="E65" s="351" t="s">
        <v>826</v>
      </c>
      <c r="F65" s="349">
        <v>0</v>
      </c>
      <c r="I65" s="369" t="s">
        <v>826</v>
      </c>
      <c r="J65" s="346">
        <v>0</v>
      </c>
    </row>
    <row r="66" s="332" customFormat="1" ht="24" customHeight="1" spans="1:10">
      <c r="A66" s="362" t="s">
        <v>829</v>
      </c>
      <c r="B66" s="361">
        <f>SUM(B67:B68)</f>
        <v>15500</v>
      </c>
      <c r="C66" s="361"/>
      <c r="E66" s="351" t="s">
        <v>827</v>
      </c>
      <c r="F66" s="349">
        <v>0</v>
      </c>
      <c r="I66" s="369" t="s">
        <v>827</v>
      </c>
      <c r="J66" s="346">
        <v>109</v>
      </c>
    </row>
    <row r="67" s="332" customFormat="1" ht="24" customHeight="1" spans="1:10">
      <c r="A67" s="363" t="s">
        <v>830</v>
      </c>
      <c r="B67" s="361">
        <v>3500</v>
      </c>
      <c r="C67" s="361">
        <v>0</v>
      </c>
      <c r="E67" s="351" t="s">
        <v>828</v>
      </c>
      <c r="F67" s="349">
        <v>0</v>
      </c>
      <c r="I67" s="369" t="s">
        <v>828</v>
      </c>
      <c r="J67" s="346">
        <v>0</v>
      </c>
    </row>
    <row r="68" s="332" customFormat="1" ht="24" customHeight="1" spans="1:10">
      <c r="A68" s="363" t="s">
        <v>831</v>
      </c>
      <c r="B68" s="361">
        <v>12000</v>
      </c>
      <c r="C68" s="361">
        <v>0</v>
      </c>
      <c r="E68" s="348" t="s">
        <v>829</v>
      </c>
      <c r="F68" s="349">
        <v>15500</v>
      </c>
      <c r="I68" s="368" t="s">
        <v>832</v>
      </c>
      <c r="J68" s="346">
        <v>356</v>
      </c>
    </row>
    <row r="69" s="332" customFormat="1" ht="24" customHeight="1" spans="1:10">
      <c r="A69" s="362" t="s">
        <v>832</v>
      </c>
      <c r="B69" s="361"/>
      <c r="C69" s="361">
        <v>356</v>
      </c>
      <c r="E69" s="351" t="s">
        <v>830</v>
      </c>
      <c r="F69" s="349">
        <v>3500</v>
      </c>
      <c r="I69" s="369" t="s">
        <v>833</v>
      </c>
      <c r="J69" s="346">
        <v>0</v>
      </c>
    </row>
    <row r="70" s="332" customFormat="1" ht="24" customHeight="1" spans="1:10">
      <c r="A70" s="363" t="s">
        <v>834</v>
      </c>
      <c r="B70" s="361">
        <v>0</v>
      </c>
      <c r="C70" s="361"/>
      <c r="E70" s="351" t="s">
        <v>831</v>
      </c>
      <c r="F70" s="349">
        <v>12000</v>
      </c>
      <c r="I70" s="369" t="s">
        <v>835</v>
      </c>
      <c r="J70" s="346">
        <v>0</v>
      </c>
    </row>
    <row r="71" s="332" customFormat="1" ht="24" customHeight="1" spans="1:10">
      <c r="A71" s="363" t="s">
        <v>833</v>
      </c>
      <c r="B71" s="361">
        <v>0</v>
      </c>
      <c r="C71" s="361">
        <v>0</v>
      </c>
      <c r="E71" s="348" t="s">
        <v>832</v>
      </c>
      <c r="F71" s="349">
        <v>0</v>
      </c>
      <c r="I71" s="369" t="s">
        <v>836</v>
      </c>
      <c r="J71" s="346">
        <v>0</v>
      </c>
    </row>
    <row r="72" s="332" customFormat="1" ht="24" customHeight="1" spans="1:10">
      <c r="A72" s="363" t="s">
        <v>835</v>
      </c>
      <c r="B72" s="361">
        <v>0</v>
      </c>
      <c r="C72" s="361">
        <v>0</v>
      </c>
      <c r="E72" s="351" t="s">
        <v>833</v>
      </c>
      <c r="F72" s="349">
        <v>0</v>
      </c>
      <c r="I72" s="369" t="s">
        <v>837</v>
      </c>
      <c r="J72" s="346">
        <v>0</v>
      </c>
    </row>
    <row r="73" s="332" customFormat="1" ht="24" customHeight="1" spans="1:10">
      <c r="A73" s="363" t="s">
        <v>677</v>
      </c>
      <c r="B73" s="361"/>
      <c r="C73" s="361">
        <v>356</v>
      </c>
      <c r="E73" s="351" t="s">
        <v>835</v>
      </c>
      <c r="F73" s="349">
        <v>0</v>
      </c>
      <c r="I73" s="369" t="s">
        <v>677</v>
      </c>
      <c r="J73" s="346">
        <v>356</v>
      </c>
    </row>
    <row r="74" s="332" customFormat="1" ht="24" customHeight="1" spans="5:6">
      <c r="E74" s="351" t="s">
        <v>836</v>
      </c>
      <c r="F74" s="349">
        <v>0</v>
      </c>
    </row>
    <row r="75" s="332" customFormat="1" ht="24" customHeight="1" spans="5:6">
      <c r="E75" s="351" t="s">
        <v>837</v>
      </c>
      <c r="F75" s="349">
        <v>0</v>
      </c>
    </row>
    <row r="76" s="332" customFormat="1" ht="24" customHeight="1" spans="5:6">
      <c r="E76" s="351" t="s">
        <v>677</v>
      </c>
      <c r="F76" s="349">
        <v>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rintOptions horizontalCentered="1"/>
  <pageMargins left="0.590277777777778" right="0.590277777777778" top="0.393055555555556" bottom="0.590277777777778" header="0.590277777777778" footer="0.393055555555556"/>
  <pageSetup paperSize="9" scale="41" firstPageNumber="0" orientation="portrait" blackAndWhite="1" useFirstPageNumber="1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workbookViewId="0">
      <selection activeCell="R19" sqref="R19"/>
    </sheetView>
  </sheetViews>
  <sheetFormatPr defaultColWidth="9" defaultRowHeight="14.25"/>
  <cols>
    <col min="1" max="1" width="35.375" style="233" customWidth="1"/>
    <col min="2" max="2" width="15.25" style="233" customWidth="1"/>
    <col min="3" max="4" width="14.625" style="233" customWidth="1"/>
    <col min="5" max="13" width="9" hidden="1" customWidth="1"/>
  </cols>
  <sheetData>
    <row r="1" ht="15.75" spans="1:1">
      <c r="A1" s="262" t="s">
        <v>838</v>
      </c>
    </row>
    <row r="2" ht="26.25" spans="1:4">
      <c r="A2" s="339" t="s">
        <v>839</v>
      </c>
      <c r="B2" s="339"/>
      <c r="C2" s="339"/>
      <c r="D2" s="339"/>
    </row>
    <row r="3" spans="1:4">
      <c r="A3" s="340"/>
      <c r="B3" s="340"/>
      <c r="C3" s="340"/>
      <c r="D3" s="341" t="s">
        <v>134</v>
      </c>
    </row>
    <row r="4" ht="13.5" spans="1:4">
      <c r="A4" s="342" t="s">
        <v>3</v>
      </c>
      <c r="B4" s="343" t="s">
        <v>770</v>
      </c>
      <c r="C4" s="343" t="s">
        <v>840</v>
      </c>
      <c r="D4" s="343" t="s">
        <v>6</v>
      </c>
    </row>
    <row r="5" ht="13.5" spans="1:10">
      <c r="A5" s="342"/>
      <c r="B5" s="343"/>
      <c r="C5" s="343"/>
      <c r="D5" s="343"/>
      <c r="H5" t="s">
        <v>841</v>
      </c>
      <c r="J5" t="s">
        <v>840</v>
      </c>
    </row>
    <row r="6" ht="23" customHeight="1" spans="1:11">
      <c r="A6" s="344" t="s">
        <v>138</v>
      </c>
      <c r="B6" s="345">
        <f>B7+B12+B23+B27</f>
        <v>213169</v>
      </c>
      <c r="C6" s="345">
        <f>C7+C12+C23+C27</f>
        <v>256392</v>
      </c>
      <c r="D6" s="345">
        <f>D7+D12+D23+D27</f>
        <v>256392</v>
      </c>
      <c r="F6" s="344" t="s">
        <v>138</v>
      </c>
      <c r="G6" s="346">
        <f t="shared" ref="G6:J6" si="0">SUM(G7,G12,G23,G31,G38,G42,G45,G49,G54,G60,G64,G69,G72)</f>
        <v>403526</v>
      </c>
      <c r="H6" s="346">
        <f t="shared" si="0"/>
        <v>213169</v>
      </c>
      <c r="J6" s="346">
        <f t="shared" si="0"/>
        <v>256392</v>
      </c>
      <c r="K6" s="346">
        <v>256392</v>
      </c>
    </row>
    <row r="7" ht="23" customHeight="1" spans="1:11">
      <c r="A7" s="347" t="s">
        <v>771</v>
      </c>
      <c r="B7" s="346">
        <f>SUM(B8:B11)</f>
        <v>72384</v>
      </c>
      <c r="C7" s="346">
        <f>SUM(C8:C11)</f>
        <v>73202</v>
      </c>
      <c r="D7" s="346">
        <f>SUM(D8:D11)</f>
        <v>73202</v>
      </c>
      <c r="F7" s="348" t="s">
        <v>771</v>
      </c>
      <c r="G7" s="349">
        <v>72384</v>
      </c>
      <c r="H7" s="346">
        <f t="shared" ref="H7:K7" si="1">SUM(H8:H11)</f>
        <v>72384</v>
      </c>
      <c r="J7" s="346">
        <f t="shared" si="1"/>
        <v>73202</v>
      </c>
      <c r="K7" s="346">
        <v>73202</v>
      </c>
    </row>
    <row r="8" ht="23" customHeight="1" spans="1:11">
      <c r="A8" s="350" t="s">
        <v>772</v>
      </c>
      <c r="B8" s="349">
        <v>38326</v>
      </c>
      <c r="C8" s="349">
        <v>37753</v>
      </c>
      <c r="D8" s="349">
        <v>37753</v>
      </c>
      <c r="F8" s="351" t="s">
        <v>772</v>
      </c>
      <c r="G8" s="349">
        <v>38326</v>
      </c>
      <c r="H8" s="349">
        <v>38326</v>
      </c>
      <c r="J8" s="349">
        <v>37753</v>
      </c>
      <c r="K8" s="346">
        <v>37753</v>
      </c>
    </row>
    <row r="9" ht="23" customHeight="1" spans="1:11">
      <c r="A9" s="350" t="s">
        <v>773</v>
      </c>
      <c r="B9" s="349">
        <v>7688</v>
      </c>
      <c r="C9" s="349">
        <v>7539</v>
      </c>
      <c r="D9" s="349">
        <v>7539</v>
      </c>
      <c r="F9" s="351" t="s">
        <v>773</v>
      </c>
      <c r="G9" s="349">
        <v>7688</v>
      </c>
      <c r="H9" s="349">
        <v>7688</v>
      </c>
      <c r="J9" s="349">
        <v>7539</v>
      </c>
      <c r="K9" s="346">
        <v>7539</v>
      </c>
    </row>
    <row r="10" ht="23" customHeight="1" spans="1:11">
      <c r="A10" s="350" t="s">
        <v>774</v>
      </c>
      <c r="B10" s="349">
        <v>3215</v>
      </c>
      <c r="C10" s="349">
        <v>3354</v>
      </c>
      <c r="D10" s="349">
        <v>3354</v>
      </c>
      <c r="F10" s="351" t="s">
        <v>774</v>
      </c>
      <c r="G10" s="349">
        <v>3215</v>
      </c>
      <c r="H10" s="349">
        <v>3215</v>
      </c>
      <c r="J10" s="349">
        <v>3354</v>
      </c>
      <c r="K10" s="346">
        <v>3354</v>
      </c>
    </row>
    <row r="11" ht="23" customHeight="1" spans="1:11">
      <c r="A11" s="350" t="s">
        <v>775</v>
      </c>
      <c r="B11" s="349">
        <v>23155</v>
      </c>
      <c r="C11" s="349">
        <v>24556</v>
      </c>
      <c r="D11" s="349">
        <v>24556</v>
      </c>
      <c r="F11" s="351" t="s">
        <v>775</v>
      </c>
      <c r="G11" s="349">
        <v>23155</v>
      </c>
      <c r="H11" s="349">
        <v>23155</v>
      </c>
      <c r="J11" s="349">
        <v>24556</v>
      </c>
      <c r="K11" s="346">
        <v>24556</v>
      </c>
    </row>
    <row r="12" ht="23" customHeight="1" spans="1:11">
      <c r="A12" s="347" t="s">
        <v>776</v>
      </c>
      <c r="B12" s="346">
        <f>SUM(B13:B22)</f>
        <v>9307</v>
      </c>
      <c r="C12" s="346">
        <f>SUM(C13:C22)</f>
        <v>30665</v>
      </c>
      <c r="D12" s="346">
        <f>SUM(D13:D22)</f>
        <v>30665</v>
      </c>
      <c r="F12" s="348" t="s">
        <v>776</v>
      </c>
      <c r="G12" s="349">
        <v>114693</v>
      </c>
      <c r="H12" s="346">
        <f t="shared" ref="H12:K12" si="2">SUM(H13:H22)</f>
        <v>9307</v>
      </c>
      <c r="J12" s="346">
        <f t="shared" si="2"/>
        <v>30665</v>
      </c>
      <c r="K12" s="346">
        <v>30665</v>
      </c>
    </row>
    <row r="13" ht="23" customHeight="1" spans="1:11">
      <c r="A13" s="350" t="s">
        <v>777</v>
      </c>
      <c r="B13" s="349">
        <v>6218</v>
      </c>
      <c r="C13" s="349">
        <v>6721</v>
      </c>
      <c r="D13" s="349">
        <v>6721</v>
      </c>
      <c r="F13" s="351" t="s">
        <v>777</v>
      </c>
      <c r="G13" s="349">
        <v>6672</v>
      </c>
      <c r="H13" s="349">
        <v>6218</v>
      </c>
      <c r="J13" s="349">
        <v>6721</v>
      </c>
      <c r="K13" s="346">
        <v>6721</v>
      </c>
    </row>
    <row r="14" ht="23" customHeight="1" spans="1:11">
      <c r="A14" s="350" t="s">
        <v>778</v>
      </c>
      <c r="B14" s="349">
        <v>356</v>
      </c>
      <c r="C14" s="349">
        <v>267</v>
      </c>
      <c r="D14" s="349">
        <v>267</v>
      </c>
      <c r="F14" s="351" t="s">
        <v>778</v>
      </c>
      <c r="G14" s="349">
        <v>356</v>
      </c>
      <c r="H14" s="349">
        <v>356</v>
      </c>
      <c r="J14" s="349">
        <v>267</v>
      </c>
      <c r="K14" s="346">
        <v>267</v>
      </c>
    </row>
    <row r="15" ht="23" customHeight="1" spans="1:11">
      <c r="A15" s="350" t="s">
        <v>779</v>
      </c>
      <c r="B15" s="349">
        <v>0</v>
      </c>
      <c r="C15" s="349">
        <v>0</v>
      </c>
      <c r="D15" s="349">
        <v>0</v>
      </c>
      <c r="F15" s="351" t="s">
        <v>779</v>
      </c>
      <c r="G15" s="349">
        <v>440</v>
      </c>
      <c r="H15" s="349">
        <v>0</v>
      </c>
      <c r="J15" s="349">
        <v>0</v>
      </c>
      <c r="K15" s="346">
        <v>0</v>
      </c>
    </row>
    <row r="16" ht="23" customHeight="1" spans="1:11">
      <c r="A16" s="351" t="s">
        <v>780</v>
      </c>
      <c r="B16" s="349">
        <v>60</v>
      </c>
      <c r="C16" s="349">
        <v>60</v>
      </c>
      <c r="D16" s="349">
        <v>60</v>
      </c>
      <c r="F16" s="351" t="s">
        <v>780</v>
      </c>
      <c r="G16" s="349">
        <v>130</v>
      </c>
      <c r="H16" s="349">
        <v>60</v>
      </c>
      <c r="J16" s="349">
        <v>60</v>
      </c>
      <c r="K16" s="346">
        <v>60</v>
      </c>
    </row>
    <row r="17" ht="23" customHeight="1" spans="1:11">
      <c r="A17" s="350" t="s">
        <v>781</v>
      </c>
      <c r="B17" s="349">
        <v>50</v>
      </c>
      <c r="C17" s="349">
        <v>117</v>
      </c>
      <c r="D17" s="349">
        <v>117</v>
      </c>
      <c r="F17" s="351" t="s">
        <v>781</v>
      </c>
      <c r="G17" s="349">
        <v>1669</v>
      </c>
      <c r="H17" s="349">
        <v>50</v>
      </c>
      <c r="J17" s="349">
        <v>117</v>
      </c>
      <c r="K17" s="346">
        <v>117</v>
      </c>
    </row>
    <row r="18" ht="23" customHeight="1" spans="1:11">
      <c r="A18" s="350" t="s">
        <v>782</v>
      </c>
      <c r="B18" s="349">
        <v>0</v>
      </c>
      <c r="C18" s="349">
        <v>15</v>
      </c>
      <c r="D18" s="349">
        <v>15</v>
      </c>
      <c r="F18" s="351" t="s">
        <v>782</v>
      </c>
      <c r="G18" s="349">
        <v>964</v>
      </c>
      <c r="H18" s="349">
        <v>0</v>
      </c>
      <c r="J18" s="349">
        <v>15</v>
      </c>
      <c r="K18" s="346">
        <v>15</v>
      </c>
    </row>
    <row r="19" ht="23" customHeight="1" spans="1:11">
      <c r="A19" s="351" t="s">
        <v>783</v>
      </c>
      <c r="B19" s="349">
        <v>0</v>
      </c>
      <c r="C19" s="349">
        <v>0</v>
      </c>
      <c r="D19" s="349">
        <v>0</v>
      </c>
      <c r="F19" s="351" t="s">
        <v>783</v>
      </c>
      <c r="G19" s="349">
        <v>100</v>
      </c>
      <c r="H19" s="349">
        <v>0</v>
      </c>
      <c r="J19" s="349">
        <v>0</v>
      </c>
      <c r="K19" s="346">
        <v>0</v>
      </c>
    </row>
    <row r="20" ht="23" customHeight="1" spans="1:11">
      <c r="A20" s="350" t="s">
        <v>784</v>
      </c>
      <c r="B20" s="349">
        <v>1054</v>
      </c>
      <c r="C20" s="349">
        <v>744</v>
      </c>
      <c r="D20" s="349">
        <v>744</v>
      </c>
      <c r="F20" s="351" t="s">
        <v>784</v>
      </c>
      <c r="G20" s="349">
        <v>1054</v>
      </c>
      <c r="H20" s="349">
        <v>1054</v>
      </c>
      <c r="J20" s="349">
        <v>744</v>
      </c>
      <c r="K20" s="346">
        <v>744</v>
      </c>
    </row>
    <row r="21" ht="23" customHeight="1" spans="1:11">
      <c r="A21" s="350" t="s">
        <v>785</v>
      </c>
      <c r="B21" s="349">
        <v>0</v>
      </c>
      <c r="C21" s="349">
        <v>182</v>
      </c>
      <c r="D21" s="349">
        <v>182</v>
      </c>
      <c r="F21" s="351" t="s">
        <v>785</v>
      </c>
      <c r="G21" s="349">
        <v>788</v>
      </c>
      <c r="H21" s="349">
        <v>0</v>
      </c>
      <c r="J21" s="349">
        <v>182</v>
      </c>
      <c r="K21" s="346">
        <v>182</v>
      </c>
    </row>
    <row r="22" ht="23" customHeight="1" spans="1:11">
      <c r="A22" s="350" t="s">
        <v>786</v>
      </c>
      <c r="B22" s="349">
        <v>1569</v>
      </c>
      <c r="C22" s="349">
        <v>22559</v>
      </c>
      <c r="D22" s="349">
        <v>22559</v>
      </c>
      <c r="F22" s="351" t="s">
        <v>786</v>
      </c>
      <c r="G22" s="349">
        <v>102520</v>
      </c>
      <c r="H22" s="349">
        <v>1569</v>
      </c>
      <c r="J22" s="349">
        <v>22559</v>
      </c>
      <c r="K22" s="346">
        <v>22559</v>
      </c>
    </row>
    <row r="23" ht="23" customHeight="1" spans="1:11">
      <c r="A23" s="347" t="s">
        <v>796</v>
      </c>
      <c r="B23" s="346">
        <f>SUM(B24:B26)</f>
        <v>131478</v>
      </c>
      <c r="C23" s="346">
        <f>SUM(C24:C26)</f>
        <v>151970</v>
      </c>
      <c r="D23" s="346">
        <f>SUM(D24:D26)</f>
        <v>151970</v>
      </c>
      <c r="F23" s="348" t="s">
        <v>787</v>
      </c>
      <c r="G23" s="349">
        <v>10089</v>
      </c>
      <c r="H23" s="346">
        <f t="shared" ref="H23:K23" si="3">SUM(H24:H30)</f>
        <v>0</v>
      </c>
      <c r="J23" s="346">
        <f t="shared" si="3"/>
        <v>0</v>
      </c>
      <c r="K23" s="346">
        <v>0</v>
      </c>
    </row>
    <row r="24" ht="23" customHeight="1" spans="1:11">
      <c r="A24" s="350" t="s">
        <v>797</v>
      </c>
      <c r="B24" s="349">
        <v>131478</v>
      </c>
      <c r="C24" s="349">
        <v>149813</v>
      </c>
      <c r="D24" s="349">
        <v>149813</v>
      </c>
      <c r="F24" s="351" t="s">
        <v>788</v>
      </c>
      <c r="G24" s="349">
        <v>0</v>
      </c>
      <c r="H24" s="349">
        <v>0</v>
      </c>
      <c r="J24" s="349">
        <v>0</v>
      </c>
      <c r="K24" s="346">
        <v>0</v>
      </c>
    </row>
    <row r="25" ht="23" customHeight="1" spans="1:11">
      <c r="A25" s="350" t="s">
        <v>798</v>
      </c>
      <c r="B25" s="349"/>
      <c r="C25" s="349">
        <v>2157</v>
      </c>
      <c r="D25" s="349">
        <v>2157</v>
      </c>
      <c r="F25" s="351" t="s">
        <v>789</v>
      </c>
      <c r="G25" s="349">
        <v>5439</v>
      </c>
      <c r="H25" s="349">
        <v>0</v>
      </c>
      <c r="J25" s="349">
        <v>0</v>
      </c>
      <c r="K25" s="346">
        <v>0</v>
      </c>
    </row>
    <row r="26" ht="23" customHeight="1" spans="1:11">
      <c r="A26" s="350" t="s">
        <v>799</v>
      </c>
      <c r="B26" s="251"/>
      <c r="C26" s="251"/>
      <c r="D26" s="251"/>
      <c r="F26" s="351" t="s">
        <v>790</v>
      </c>
      <c r="G26" s="349">
        <v>0</v>
      </c>
      <c r="H26" s="349">
        <v>0</v>
      </c>
      <c r="J26" s="349">
        <v>0</v>
      </c>
      <c r="K26" s="346">
        <v>0</v>
      </c>
    </row>
    <row r="27" ht="23" customHeight="1" spans="1:11">
      <c r="A27" s="347" t="s">
        <v>812</v>
      </c>
      <c r="B27" s="251">
        <f>SUM(B28:B30)</f>
        <v>0</v>
      </c>
      <c r="C27" s="346">
        <f>SUM(C28:C32)</f>
        <v>555</v>
      </c>
      <c r="D27" s="346">
        <f>SUM(D28:D32)</f>
        <v>555</v>
      </c>
      <c r="F27" s="351" t="s">
        <v>791</v>
      </c>
      <c r="G27" s="349">
        <v>0</v>
      </c>
      <c r="H27" s="349">
        <v>0</v>
      </c>
      <c r="J27" s="349">
        <v>0</v>
      </c>
      <c r="K27" s="346">
        <v>0</v>
      </c>
    </row>
    <row r="28" ht="23" customHeight="1" spans="1:11">
      <c r="A28" s="350" t="s">
        <v>814</v>
      </c>
      <c r="B28" s="251"/>
      <c r="C28" s="349">
        <v>555</v>
      </c>
      <c r="D28" s="349">
        <v>555</v>
      </c>
      <c r="F28" s="351" t="s">
        <v>792</v>
      </c>
      <c r="G28" s="349">
        <v>650</v>
      </c>
      <c r="H28" s="349">
        <v>0</v>
      </c>
      <c r="J28" s="349">
        <v>0</v>
      </c>
      <c r="K28" s="346">
        <v>0</v>
      </c>
    </row>
    <row r="29" ht="23" customHeight="1" spans="1:11">
      <c r="A29" s="350" t="s">
        <v>818</v>
      </c>
      <c r="B29" s="251"/>
      <c r="C29" s="251"/>
      <c r="D29" s="251"/>
      <c r="F29" s="351" t="s">
        <v>793</v>
      </c>
      <c r="G29" s="349">
        <v>0</v>
      </c>
      <c r="H29" s="349">
        <v>0</v>
      </c>
      <c r="J29" s="349">
        <v>0</v>
      </c>
      <c r="K29" s="346">
        <v>0</v>
      </c>
    </row>
    <row r="30" ht="23" customHeight="1" spans="1:11">
      <c r="A30" s="350" t="s">
        <v>819</v>
      </c>
      <c r="B30" s="251"/>
      <c r="C30" s="251"/>
      <c r="D30" s="251"/>
      <c r="F30" s="351" t="s">
        <v>794</v>
      </c>
      <c r="G30" s="349">
        <v>4000</v>
      </c>
      <c r="H30" s="349">
        <v>0</v>
      </c>
      <c r="J30" s="349">
        <v>0</v>
      </c>
      <c r="K30" s="346">
        <v>0</v>
      </c>
    </row>
    <row r="31" spans="6:11">
      <c r="F31" s="348" t="s">
        <v>795</v>
      </c>
      <c r="G31" s="349">
        <v>0</v>
      </c>
      <c r="H31" s="346">
        <f t="shared" ref="H31:K31" si="4">SUM(H32:H37)</f>
        <v>0</v>
      </c>
      <c r="J31" s="346">
        <f t="shared" si="4"/>
        <v>0</v>
      </c>
      <c r="K31" s="346">
        <v>0</v>
      </c>
    </row>
    <row r="32" spans="6:11">
      <c r="F32" s="351" t="s">
        <v>788</v>
      </c>
      <c r="G32" s="349">
        <v>0</v>
      </c>
      <c r="H32" s="349">
        <v>0</v>
      </c>
      <c r="J32" s="349">
        <v>0</v>
      </c>
      <c r="K32" s="346">
        <v>0</v>
      </c>
    </row>
    <row r="33" spans="6:11">
      <c r="F33" s="351" t="s">
        <v>789</v>
      </c>
      <c r="G33" s="349">
        <v>0</v>
      </c>
      <c r="H33" s="349">
        <v>0</v>
      </c>
      <c r="J33" s="349">
        <v>0</v>
      </c>
      <c r="K33" s="346">
        <v>0</v>
      </c>
    </row>
    <row r="34" spans="6:11">
      <c r="F34" s="351" t="s">
        <v>790</v>
      </c>
      <c r="G34" s="349">
        <v>0</v>
      </c>
      <c r="H34" s="349">
        <v>0</v>
      </c>
      <c r="J34" s="349">
        <v>0</v>
      </c>
      <c r="K34" s="346">
        <v>0</v>
      </c>
    </row>
    <row r="35" spans="6:11">
      <c r="F35" s="351" t="s">
        <v>792</v>
      </c>
      <c r="G35" s="349">
        <v>0</v>
      </c>
      <c r="H35" s="349">
        <v>0</v>
      </c>
      <c r="J35" s="349">
        <v>0</v>
      </c>
      <c r="K35" s="346">
        <v>0</v>
      </c>
    </row>
    <row r="36" spans="6:11">
      <c r="F36" s="351" t="s">
        <v>793</v>
      </c>
      <c r="G36" s="349">
        <v>0</v>
      </c>
      <c r="H36" s="349">
        <v>0</v>
      </c>
      <c r="J36" s="349">
        <v>0</v>
      </c>
      <c r="K36" s="346">
        <v>0</v>
      </c>
    </row>
    <row r="37" spans="6:11">
      <c r="F37" s="351" t="s">
        <v>794</v>
      </c>
      <c r="G37" s="349">
        <v>0</v>
      </c>
      <c r="H37" s="349">
        <v>0</v>
      </c>
      <c r="J37" s="349">
        <v>0</v>
      </c>
      <c r="K37" s="346">
        <v>0</v>
      </c>
    </row>
    <row r="38" spans="6:11">
      <c r="F38" s="348" t="s">
        <v>796</v>
      </c>
      <c r="G38" s="349">
        <v>133150</v>
      </c>
      <c r="H38" s="346">
        <f t="shared" ref="H38:K38" si="5">SUM(H39:H41)</f>
        <v>131478</v>
      </c>
      <c r="J38" s="346">
        <f t="shared" si="5"/>
        <v>151970</v>
      </c>
      <c r="K38" s="346">
        <v>151970</v>
      </c>
    </row>
    <row r="39" spans="6:11">
      <c r="F39" s="351" t="s">
        <v>797</v>
      </c>
      <c r="G39" s="349">
        <v>131478</v>
      </c>
      <c r="H39" s="349">
        <v>131478</v>
      </c>
      <c r="J39" s="349">
        <v>149813</v>
      </c>
      <c r="K39" s="346">
        <v>149813</v>
      </c>
    </row>
    <row r="40" spans="6:11">
      <c r="F40" s="351" t="s">
        <v>798</v>
      </c>
      <c r="G40" s="349">
        <v>1672</v>
      </c>
      <c r="H40" s="349">
        <v>0</v>
      </c>
      <c r="J40" s="349">
        <v>2157</v>
      </c>
      <c r="K40" s="346">
        <v>2157</v>
      </c>
    </row>
    <row r="41" spans="6:11">
      <c r="F41" s="351" t="s">
        <v>799</v>
      </c>
      <c r="G41" s="349">
        <v>0</v>
      </c>
      <c r="H41" s="349">
        <v>0</v>
      </c>
      <c r="J41" s="349">
        <v>0</v>
      </c>
      <c r="K41" s="346">
        <v>0</v>
      </c>
    </row>
    <row r="42" spans="6:11">
      <c r="F42" s="348" t="s">
        <v>800</v>
      </c>
      <c r="G42" s="349">
        <v>0</v>
      </c>
      <c r="H42" s="346">
        <f t="shared" ref="H42:K42" si="6">SUM(H43:H44)</f>
        <v>0</v>
      </c>
      <c r="J42" s="346">
        <f t="shared" si="6"/>
        <v>0</v>
      </c>
      <c r="K42" s="346">
        <v>0</v>
      </c>
    </row>
    <row r="43" spans="6:11">
      <c r="F43" s="351" t="s">
        <v>801</v>
      </c>
      <c r="G43" s="349">
        <v>0</v>
      </c>
      <c r="H43" s="349">
        <v>0</v>
      </c>
      <c r="J43" s="349">
        <v>0</v>
      </c>
      <c r="K43" s="346">
        <v>0</v>
      </c>
    </row>
    <row r="44" spans="6:11">
      <c r="F44" s="351" t="s">
        <v>802</v>
      </c>
      <c r="G44" s="349">
        <v>0</v>
      </c>
      <c r="H44" s="349">
        <v>0</v>
      </c>
      <c r="J44" s="349">
        <v>0</v>
      </c>
      <c r="K44" s="346">
        <v>0</v>
      </c>
    </row>
    <row r="45" spans="6:11">
      <c r="F45" s="348" t="s">
        <v>803</v>
      </c>
      <c r="G45" s="349">
        <v>400</v>
      </c>
      <c r="H45" s="346">
        <f t="shared" ref="H45:K45" si="7">SUM(H46:H48)</f>
        <v>0</v>
      </c>
      <c r="J45" s="346">
        <f t="shared" si="7"/>
        <v>0</v>
      </c>
      <c r="K45" s="346">
        <v>0</v>
      </c>
    </row>
    <row r="46" spans="6:11">
      <c r="F46" s="351" t="s">
        <v>804</v>
      </c>
      <c r="G46" s="349">
        <v>0</v>
      </c>
      <c r="H46" s="349">
        <v>0</v>
      </c>
      <c r="J46" s="349">
        <v>0</v>
      </c>
      <c r="K46" s="346">
        <v>0</v>
      </c>
    </row>
    <row r="47" spans="6:11">
      <c r="F47" s="351" t="s">
        <v>805</v>
      </c>
      <c r="G47" s="349">
        <v>0</v>
      </c>
      <c r="H47" s="349">
        <v>0</v>
      </c>
      <c r="J47" s="349">
        <v>0</v>
      </c>
      <c r="K47" s="346">
        <v>0</v>
      </c>
    </row>
    <row r="48" spans="6:11">
      <c r="F48" s="351" t="s">
        <v>806</v>
      </c>
      <c r="G48" s="349">
        <v>400</v>
      </c>
      <c r="H48" s="349">
        <v>0</v>
      </c>
      <c r="J48" s="349">
        <v>0</v>
      </c>
      <c r="K48" s="346">
        <v>0</v>
      </c>
    </row>
    <row r="49" spans="6:11">
      <c r="F49" s="348" t="s">
        <v>807</v>
      </c>
      <c r="G49" s="349">
        <v>0</v>
      </c>
      <c r="H49" s="346">
        <f t="shared" ref="H49:K49" si="8">SUM(H50:H53)</f>
        <v>0</v>
      </c>
      <c r="J49" s="346">
        <f t="shared" si="8"/>
        <v>0</v>
      </c>
      <c r="K49" s="346">
        <v>0</v>
      </c>
    </row>
    <row r="50" spans="6:11">
      <c r="F50" s="351" t="s">
        <v>809</v>
      </c>
      <c r="G50" s="349">
        <v>0</v>
      </c>
      <c r="H50" s="349">
        <v>0</v>
      </c>
      <c r="J50" s="349">
        <v>0</v>
      </c>
      <c r="K50" s="346">
        <v>0</v>
      </c>
    </row>
    <row r="51" spans="6:11">
      <c r="F51" s="351" t="s">
        <v>811</v>
      </c>
      <c r="G51" s="349">
        <v>0</v>
      </c>
      <c r="H51" s="349">
        <v>0</v>
      </c>
      <c r="J51" s="349">
        <v>0</v>
      </c>
      <c r="K51" s="346">
        <v>0</v>
      </c>
    </row>
    <row r="52" spans="6:11">
      <c r="F52" s="351" t="s">
        <v>813</v>
      </c>
      <c r="G52" s="349">
        <v>0</v>
      </c>
      <c r="H52" s="349">
        <v>0</v>
      </c>
      <c r="J52" s="349">
        <v>0</v>
      </c>
      <c r="K52" s="346">
        <v>0</v>
      </c>
    </row>
    <row r="53" spans="6:11">
      <c r="F53" s="351" t="s">
        <v>815</v>
      </c>
      <c r="G53" s="349">
        <v>0</v>
      </c>
      <c r="H53" s="349">
        <v>0</v>
      </c>
      <c r="J53" s="349">
        <v>0</v>
      </c>
      <c r="K53" s="346">
        <v>0</v>
      </c>
    </row>
    <row r="54" spans="6:10">
      <c r="F54" s="348" t="s">
        <v>812</v>
      </c>
      <c r="G54" s="349">
        <v>26009</v>
      </c>
      <c r="H54" s="346">
        <f>SUM(H55:H59)</f>
        <v>0</v>
      </c>
      <c r="J54" s="346">
        <f>SUM(J55:J59)</f>
        <v>555</v>
      </c>
    </row>
    <row r="55" spans="6:10">
      <c r="F55" s="351" t="s">
        <v>814</v>
      </c>
      <c r="G55" s="349">
        <v>19166</v>
      </c>
      <c r="H55" s="349">
        <v>0</v>
      </c>
      <c r="J55" s="349">
        <v>555</v>
      </c>
    </row>
    <row r="56" spans="6:10">
      <c r="F56" s="351" t="s">
        <v>816</v>
      </c>
      <c r="G56" s="349">
        <v>0</v>
      </c>
      <c r="H56" s="349">
        <v>0</v>
      </c>
      <c r="J56" s="349">
        <v>0</v>
      </c>
    </row>
    <row r="57" spans="6:10">
      <c r="F57" s="351" t="s">
        <v>817</v>
      </c>
      <c r="G57" s="349">
        <v>565</v>
      </c>
      <c r="H57" s="349">
        <v>0</v>
      </c>
      <c r="J57" s="349">
        <v>0</v>
      </c>
    </row>
    <row r="58" spans="6:10">
      <c r="F58" s="351" t="s">
        <v>818</v>
      </c>
      <c r="G58" s="349">
        <v>0</v>
      </c>
      <c r="H58" s="349">
        <v>0</v>
      </c>
      <c r="J58" s="349">
        <v>0</v>
      </c>
    </row>
    <row r="59" spans="6:10">
      <c r="F59" s="351" t="s">
        <v>819</v>
      </c>
      <c r="G59" s="349">
        <v>6278</v>
      </c>
      <c r="H59" s="349">
        <v>0</v>
      </c>
      <c r="J59" s="349">
        <v>0</v>
      </c>
    </row>
    <row r="60" spans="6:10">
      <c r="F60" s="348" t="s">
        <v>820</v>
      </c>
      <c r="G60" s="349">
        <v>19959</v>
      </c>
      <c r="H60" s="346">
        <f>SUM(H61:H63)</f>
        <v>0</v>
      </c>
      <c r="J60" s="346">
        <f>SUM(J61:J63)</f>
        <v>0</v>
      </c>
    </row>
    <row r="61" spans="6:10">
      <c r="F61" s="351" t="s">
        <v>821</v>
      </c>
      <c r="G61" s="349">
        <v>19959</v>
      </c>
      <c r="H61" s="349">
        <v>0</v>
      </c>
      <c r="J61" s="349">
        <v>0</v>
      </c>
    </row>
    <row r="62" spans="6:10">
      <c r="F62" s="351" t="s">
        <v>822</v>
      </c>
      <c r="G62" s="352">
        <v>0</v>
      </c>
      <c r="H62" s="349">
        <v>0</v>
      </c>
      <c r="J62" s="349">
        <v>0</v>
      </c>
    </row>
    <row r="63" spans="6:10">
      <c r="F63" s="353" t="s">
        <v>823</v>
      </c>
      <c r="G63" s="349">
        <v>0</v>
      </c>
      <c r="H63" s="354">
        <v>0</v>
      </c>
      <c r="J63" s="349">
        <v>0</v>
      </c>
    </row>
    <row r="64" spans="6:10">
      <c r="F64" s="348" t="s">
        <v>824</v>
      </c>
      <c r="G64" s="355">
        <v>11342</v>
      </c>
      <c r="H64" s="346">
        <f>SUM(H65:H68)</f>
        <v>0</v>
      </c>
      <c r="J64" s="346">
        <f>SUM(J65:J68)</f>
        <v>0</v>
      </c>
    </row>
    <row r="65" spans="6:10">
      <c r="F65" s="351" t="s">
        <v>825</v>
      </c>
      <c r="G65" s="349">
        <v>11342</v>
      </c>
      <c r="H65" s="349">
        <v>0</v>
      </c>
      <c r="J65" s="349">
        <v>0</v>
      </c>
    </row>
    <row r="66" spans="6:10">
      <c r="F66" s="351" t="s">
        <v>826</v>
      </c>
      <c r="G66" s="349">
        <v>0</v>
      </c>
      <c r="H66" s="349">
        <v>0</v>
      </c>
      <c r="J66" s="349">
        <v>0</v>
      </c>
    </row>
    <row r="67" spans="6:10">
      <c r="F67" s="351" t="s">
        <v>827</v>
      </c>
      <c r="G67" s="349">
        <v>0</v>
      </c>
      <c r="H67" s="349">
        <v>0</v>
      </c>
      <c r="J67" s="349">
        <v>0</v>
      </c>
    </row>
    <row r="68" spans="6:10">
      <c r="F68" s="351" t="s">
        <v>828</v>
      </c>
      <c r="G68" s="349">
        <v>0</v>
      </c>
      <c r="H68" s="349">
        <v>0</v>
      </c>
      <c r="J68" s="349">
        <v>0</v>
      </c>
    </row>
    <row r="69" spans="6:10">
      <c r="F69" s="348" t="s">
        <v>829</v>
      </c>
      <c r="G69" s="349">
        <v>15500</v>
      </c>
      <c r="H69" s="346">
        <f>SUM(H70:H71)</f>
        <v>0</v>
      </c>
      <c r="J69" s="346">
        <f>SUM(J70:J71)</f>
        <v>0</v>
      </c>
    </row>
    <row r="70" spans="6:10">
      <c r="F70" s="351" t="s">
        <v>830</v>
      </c>
      <c r="G70" s="349">
        <v>3500</v>
      </c>
      <c r="H70" s="349">
        <v>0</v>
      </c>
      <c r="J70" s="349">
        <v>0</v>
      </c>
    </row>
    <row r="71" spans="6:10">
      <c r="F71" s="351" t="s">
        <v>831</v>
      </c>
      <c r="G71" s="349">
        <v>12000</v>
      </c>
      <c r="H71" s="349">
        <v>0</v>
      </c>
      <c r="J71" s="349">
        <v>0</v>
      </c>
    </row>
    <row r="72" spans="6:10">
      <c r="F72" s="348" t="s">
        <v>832</v>
      </c>
      <c r="G72" s="349">
        <v>0</v>
      </c>
      <c r="H72" s="346">
        <f>SUM(H73:H77)</f>
        <v>0</v>
      </c>
      <c r="J72" s="346">
        <f>SUM(J73:J77)</f>
        <v>0</v>
      </c>
    </row>
    <row r="73" spans="6:10">
      <c r="F73" s="351" t="s">
        <v>833</v>
      </c>
      <c r="G73" s="349">
        <v>0</v>
      </c>
      <c r="H73" s="349">
        <v>0</v>
      </c>
      <c r="J73" s="349">
        <v>0</v>
      </c>
    </row>
    <row r="74" spans="6:10">
      <c r="F74" s="351" t="s">
        <v>835</v>
      </c>
      <c r="G74" s="349">
        <v>0</v>
      </c>
      <c r="H74" s="349">
        <v>0</v>
      </c>
      <c r="J74" s="349">
        <v>0</v>
      </c>
    </row>
    <row r="75" spans="6:10">
      <c r="F75" s="351" t="s">
        <v>836</v>
      </c>
      <c r="G75" s="349">
        <v>0</v>
      </c>
      <c r="H75" s="349">
        <v>0</v>
      </c>
      <c r="J75" s="349">
        <v>0</v>
      </c>
    </row>
    <row r="76" spans="6:10">
      <c r="F76" s="351" t="s">
        <v>837</v>
      </c>
      <c r="G76" s="349">
        <v>0</v>
      </c>
      <c r="H76" s="349">
        <v>0</v>
      </c>
      <c r="J76" s="349">
        <v>0</v>
      </c>
    </row>
    <row r="77" spans="6:10">
      <c r="F77" s="351" t="s">
        <v>677</v>
      </c>
      <c r="G77" s="349">
        <v>0</v>
      </c>
      <c r="H77" s="349">
        <v>0</v>
      </c>
      <c r="J77" s="349">
        <v>0</v>
      </c>
    </row>
  </sheetData>
  <mergeCells count="5">
    <mergeCell ref="A2:D2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80"/>
  <sheetViews>
    <sheetView showGridLines="0" showZeros="0" view="pageBreakPreview" zoomScaleNormal="100" topLeftCell="A7" workbookViewId="0">
      <selection activeCell="A2" sqref="A2:B2"/>
    </sheetView>
  </sheetViews>
  <sheetFormatPr defaultColWidth="9" defaultRowHeight="15" customHeight="1"/>
  <cols>
    <col min="1" max="1" width="39.75" style="320" customWidth="1"/>
    <col min="2" max="2" width="33.375" style="320" customWidth="1"/>
    <col min="3" max="233" width="9" style="320"/>
    <col min="234" max="16384" width="9" style="321"/>
  </cols>
  <sheetData>
    <row r="1" s="262" customFormat="1" ht="24" customHeight="1" spans="1:2">
      <c r="A1" s="268" t="s">
        <v>842</v>
      </c>
      <c r="B1" s="269"/>
    </row>
    <row r="2" s="318" customFormat="1" ht="42" customHeight="1" spans="1:2">
      <c r="A2" s="333" t="s">
        <v>843</v>
      </c>
      <c r="B2" s="333"/>
    </row>
    <row r="3" s="319" customFormat="1" ht="27" customHeight="1" spans="2:2">
      <c r="B3" s="319" t="s">
        <v>80</v>
      </c>
    </row>
    <row r="4" s="300" customFormat="1" ht="30" customHeight="1" spans="1:2">
      <c r="A4" s="185" t="s">
        <v>3</v>
      </c>
      <c r="B4" s="241" t="s">
        <v>6</v>
      </c>
    </row>
    <row r="5" s="299" customFormat="1" ht="23" customHeight="1" spans="1:2">
      <c r="A5" s="334" t="s">
        <v>81</v>
      </c>
      <c r="B5" s="335">
        <v>1909</v>
      </c>
    </row>
    <row r="6" s="299" customFormat="1" ht="23" customHeight="1" spans="1:2">
      <c r="A6" s="334" t="s">
        <v>83</v>
      </c>
      <c r="B6" s="335">
        <v>0</v>
      </c>
    </row>
    <row r="7" s="299" customFormat="1" ht="23" customHeight="1" spans="1:2">
      <c r="A7" s="334" t="s">
        <v>85</v>
      </c>
      <c r="B7" s="335">
        <v>0</v>
      </c>
    </row>
    <row r="8" s="299" customFormat="1" ht="23" customHeight="1" spans="1:2">
      <c r="A8" s="334" t="s">
        <v>87</v>
      </c>
      <c r="B8" s="335">
        <v>0</v>
      </c>
    </row>
    <row r="9" s="299" customFormat="1" ht="23" customHeight="1" spans="1:2">
      <c r="A9" s="334" t="s">
        <v>89</v>
      </c>
      <c r="B9" s="335">
        <v>625</v>
      </c>
    </row>
    <row r="10" s="300" customFormat="1" ht="23" customHeight="1" spans="1:2">
      <c r="A10" s="334" t="s">
        <v>91</v>
      </c>
      <c r="B10" s="335">
        <v>561</v>
      </c>
    </row>
    <row r="11" s="299" customFormat="1" ht="23" customHeight="1" spans="1:2">
      <c r="A11" s="334" t="s">
        <v>93</v>
      </c>
      <c r="B11" s="335">
        <v>20</v>
      </c>
    </row>
    <row r="12" s="299" customFormat="1" ht="23" customHeight="1" spans="1:2">
      <c r="A12" s="334" t="s">
        <v>95</v>
      </c>
      <c r="B12" s="335"/>
    </row>
    <row r="13" s="299" customFormat="1" ht="23" customHeight="1" spans="1:2">
      <c r="A13" s="334" t="s">
        <v>97</v>
      </c>
      <c r="B13" s="335">
        <v>107</v>
      </c>
    </row>
    <row r="14" s="299" customFormat="1" ht="23" customHeight="1" spans="1:2">
      <c r="A14" s="334" t="s">
        <v>99</v>
      </c>
      <c r="B14" s="335">
        <v>0</v>
      </c>
    </row>
    <row r="15" s="299" customFormat="1" ht="23" customHeight="1" spans="1:2">
      <c r="A15" s="334" t="s">
        <v>101</v>
      </c>
      <c r="B15" s="335">
        <v>0</v>
      </c>
    </row>
    <row r="16" s="299" customFormat="1" ht="23" customHeight="1" spans="1:2">
      <c r="A16" s="334" t="s">
        <v>103</v>
      </c>
      <c r="B16" s="335">
        <v>24737</v>
      </c>
    </row>
    <row r="17" s="299" customFormat="1" ht="23" customHeight="1" spans="1:2">
      <c r="A17" s="334" t="s">
        <v>105</v>
      </c>
      <c r="B17" s="335">
        <v>731</v>
      </c>
    </row>
    <row r="18" s="299" customFormat="1" ht="23" customHeight="1" spans="1:2">
      <c r="A18" s="336" t="s">
        <v>107</v>
      </c>
      <c r="B18" s="335">
        <v>0</v>
      </c>
    </row>
    <row r="19" s="299" customFormat="1" ht="23" customHeight="1" spans="1:2">
      <c r="A19" s="336" t="s">
        <v>109</v>
      </c>
      <c r="B19" s="335">
        <v>0</v>
      </c>
    </row>
    <row r="20" s="299" customFormat="1" ht="23" customHeight="1" spans="1:2">
      <c r="A20" s="336" t="s">
        <v>111</v>
      </c>
      <c r="B20" s="335">
        <v>856</v>
      </c>
    </row>
    <row r="21" s="299" customFormat="1" ht="23" customHeight="1" spans="1:2">
      <c r="A21" s="336" t="s">
        <v>113</v>
      </c>
      <c r="B21" s="335">
        <v>0</v>
      </c>
    </row>
    <row r="22" s="299" customFormat="1" ht="23" customHeight="1" spans="1:2">
      <c r="A22" s="336" t="s">
        <v>115</v>
      </c>
      <c r="B22" s="335">
        <v>0</v>
      </c>
    </row>
    <row r="23" s="299" customFormat="1" ht="23" customHeight="1" spans="1:2">
      <c r="A23" s="336" t="s">
        <v>117</v>
      </c>
      <c r="B23" s="335">
        <v>450</v>
      </c>
    </row>
    <row r="24" s="299" customFormat="1" ht="23" customHeight="1" spans="1:2">
      <c r="A24" s="336" t="s">
        <v>119</v>
      </c>
      <c r="B24" s="335">
        <v>0</v>
      </c>
    </row>
    <row r="25" s="299" customFormat="1" ht="23" customHeight="1" spans="1:2">
      <c r="A25" s="336" t="s">
        <v>121</v>
      </c>
      <c r="B25" s="335">
        <v>46241</v>
      </c>
    </row>
    <row r="26" s="299" customFormat="1" ht="23" customHeight="1" spans="1:2">
      <c r="A26" s="337" t="s">
        <v>123</v>
      </c>
      <c r="B26" s="335">
        <v>0</v>
      </c>
    </row>
    <row r="27" s="299" customFormat="1" ht="23" customHeight="1" spans="1:2">
      <c r="A27" s="337" t="s">
        <v>125</v>
      </c>
      <c r="B27" s="335">
        <v>269</v>
      </c>
    </row>
    <row r="28" s="299" customFormat="1" ht="23" customHeight="1" spans="1:2">
      <c r="A28" s="337" t="s">
        <v>127</v>
      </c>
      <c r="B28" s="335">
        <v>0</v>
      </c>
    </row>
    <row r="29" s="299" customFormat="1" ht="23" customHeight="1" spans="1:2">
      <c r="A29" s="337" t="s">
        <v>129</v>
      </c>
      <c r="B29" s="335">
        <v>0</v>
      </c>
    </row>
    <row r="30" s="299" customFormat="1" ht="23" customHeight="1" spans="1:2">
      <c r="A30" s="337"/>
      <c r="B30" s="335"/>
    </row>
    <row r="31" s="299" customFormat="1" ht="23" customHeight="1" spans="1:2">
      <c r="A31" s="185" t="s">
        <v>131</v>
      </c>
      <c r="B31" s="338">
        <f>SUM(B5:B30)</f>
        <v>76506</v>
      </c>
    </row>
    <row r="32" s="301" customFormat="1" ht="24" customHeight="1" spans="1:233">
      <c r="A32" s="332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</row>
    <row r="33" s="301" customFormat="1" ht="24" customHeight="1" spans="1:233">
      <c r="A33" s="332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</row>
    <row r="34" s="301" customFormat="1" ht="24" customHeight="1" spans="1:233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</row>
    <row r="35" s="301" customFormat="1" ht="24" customHeight="1" spans="1:233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</row>
    <row r="36" s="301" customFormat="1" ht="24" customHeight="1" spans="1:233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</row>
    <row r="37" s="301" customFormat="1" ht="24" customHeight="1" spans="1:233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2"/>
      <c r="EL37" s="332"/>
      <c r="EM37" s="332"/>
      <c r="EN37" s="332"/>
      <c r="EO37" s="332"/>
      <c r="EP37" s="332"/>
      <c r="EQ37" s="332"/>
      <c r="ER37" s="332"/>
      <c r="ES37" s="332"/>
      <c r="ET37" s="332"/>
      <c r="EU37" s="332"/>
      <c r="EV37" s="332"/>
      <c r="EW37" s="332"/>
      <c r="EX37" s="332"/>
      <c r="EY37" s="332"/>
      <c r="EZ37" s="332"/>
      <c r="FA37" s="332"/>
      <c r="FB37" s="332"/>
      <c r="FC37" s="332"/>
      <c r="FD37" s="332"/>
      <c r="FE37" s="332"/>
      <c r="FF37" s="332"/>
      <c r="FG37" s="332"/>
      <c r="FH37" s="332"/>
      <c r="FI37" s="332"/>
      <c r="FJ37" s="332"/>
      <c r="FK37" s="332"/>
      <c r="FL37" s="332"/>
      <c r="FM37" s="332"/>
      <c r="FN37" s="332"/>
      <c r="FO37" s="332"/>
      <c r="FP37" s="332"/>
      <c r="FQ37" s="332"/>
      <c r="FR37" s="332"/>
      <c r="FS37" s="332"/>
      <c r="FT37" s="332"/>
      <c r="FU37" s="332"/>
      <c r="FV37" s="332"/>
      <c r="FW37" s="332"/>
      <c r="FX37" s="332"/>
      <c r="FY37" s="332"/>
      <c r="FZ37" s="332"/>
      <c r="GA37" s="332"/>
      <c r="GB37" s="332"/>
      <c r="GC37" s="332"/>
      <c r="GD37" s="332"/>
      <c r="GE37" s="332"/>
      <c r="GF37" s="332"/>
      <c r="GG37" s="332"/>
      <c r="GH37" s="332"/>
      <c r="GI37" s="332"/>
      <c r="GJ37" s="332"/>
      <c r="GK37" s="332"/>
      <c r="GL37" s="332"/>
      <c r="GM37" s="332"/>
      <c r="GN37" s="332"/>
      <c r="GO37" s="332"/>
      <c r="GP37" s="332"/>
      <c r="GQ37" s="332"/>
      <c r="GR37" s="332"/>
      <c r="GS37" s="332"/>
      <c r="GT37" s="332"/>
      <c r="GU37" s="332"/>
      <c r="GV37" s="332"/>
      <c r="GW37" s="332"/>
      <c r="GX37" s="332"/>
      <c r="GY37" s="332"/>
      <c r="GZ37" s="332"/>
      <c r="HA37" s="332"/>
      <c r="HB37" s="332"/>
      <c r="HC37" s="332"/>
      <c r="HD37" s="332"/>
      <c r="HE37" s="332"/>
      <c r="HF37" s="332"/>
      <c r="HG37" s="332"/>
      <c r="HH37" s="332"/>
      <c r="HI37" s="332"/>
      <c r="HJ37" s="332"/>
      <c r="HK37" s="332"/>
      <c r="HL37" s="332"/>
      <c r="HM37" s="332"/>
      <c r="HN37" s="332"/>
      <c r="HO37" s="332"/>
      <c r="HP37" s="332"/>
      <c r="HQ37" s="332"/>
      <c r="HR37" s="332"/>
      <c r="HS37" s="332"/>
      <c r="HT37" s="332"/>
      <c r="HU37" s="332"/>
      <c r="HV37" s="332"/>
      <c r="HW37" s="332"/>
      <c r="HX37" s="332"/>
      <c r="HY37" s="332"/>
    </row>
    <row r="38" s="301" customFormat="1" ht="24" customHeight="1" spans="1:233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32"/>
      <c r="DR38" s="332"/>
      <c r="DS38" s="332"/>
      <c r="DT38" s="332"/>
      <c r="DU38" s="332"/>
      <c r="DV38" s="332"/>
      <c r="DW38" s="332"/>
      <c r="DX38" s="332"/>
      <c r="DY38" s="332"/>
      <c r="DZ38" s="332"/>
      <c r="EA38" s="332"/>
      <c r="EB38" s="332"/>
      <c r="EC38" s="332"/>
      <c r="ED38" s="332"/>
      <c r="EE38" s="332"/>
      <c r="EF38" s="332"/>
      <c r="EG38" s="332"/>
      <c r="EH38" s="332"/>
      <c r="EI38" s="332"/>
      <c r="EJ38" s="332"/>
      <c r="EK38" s="332"/>
      <c r="EL38" s="332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2"/>
      <c r="EX38" s="332"/>
      <c r="EY38" s="332"/>
      <c r="EZ38" s="332"/>
      <c r="FA38" s="332"/>
      <c r="FB38" s="332"/>
      <c r="FC38" s="332"/>
      <c r="FD38" s="332"/>
      <c r="FE38" s="332"/>
      <c r="FF38" s="332"/>
      <c r="FG38" s="332"/>
      <c r="FH38" s="332"/>
      <c r="FI38" s="332"/>
      <c r="FJ38" s="332"/>
      <c r="FK38" s="332"/>
      <c r="FL38" s="332"/>
      <c r="FM38" s="332"/>
      <c r="FN38" s="332"/>
      <c r="FO38" s="332"/>
      <c r="FP38" s="332"/>
      <c r="FQ38" s="332"/>
      <c r="FR38" s="332"/>
      <c r="FS38" s="332"/>
      <c r="FT38" s="332"/>
      <c r="FU38" s="332"/>
      <c r="FV38" s="332"/>
      <c r="FW38" s="332"/>
      <c r="FX38" s="332"/>
      <c r="FY38" s="332"/>
      <c r="FZ38" s="332"/>
      <c r="GA38" s="332"/>
      <c r="GB38" s="332"/>
      <c r="GC38" s="332"/>
      <c r="GD38" s="332"/>
      <c r="GE38" s="332"/>
      <c r="GF38" s="332"/>
      <c r="GG38" s="332"/>
      <c r="GH38" s="332"/>
      <c r="GI38" s="332"/>
      <c r="GJ38" s="332"/>
      <c r="GK38" s="332"/>
      <c r="GL38" s="332"/>
      <c r="GM38" s="332"/>
      <c r="GN38" s="332"/>
      <c r="GO38" s="332"/>
      <c r="GP38" s="332"/>
      <c r="GQ38" s="332"/>
      <c r="GR38" s="332"/>
      <c r="GS38" s="332"/>
      <c r="GT38" s="332"/>
      <c r="GU38" s="332"/>
      <c r="GV38" s="332"/>
      <c r="GW38" s="332"/>
      <c r="GX38" s="332"/>
      <c r="GY38" s="332"/>
      <c r="GZ38" s="332"/>
      <c r="HA38" s="332"/>
      <c r="HB38" s="332"/>
      <c r="HC38" s="332"/>
      <c r="HD38" s="332"/>
      <c r="HE38" s="332"/>
      <c r="HF38" s="332"/>
      <c r="HG38" s="332"/>
      <c r="HH38" s="332"/>
      <c r="HI38" s="332"/>
      <c r="HJ38" s="332"/>
      <c r="HK38" s="332"/>
      <c r="HL38" s="332"/>
      <c r="HM38" s="332"/>
      <c r="HN38" s="332"/>
      <c r="HO38" s="332"/>
      <c r="HP38" s="332"/>
      <c r="HQ38" s="332"/>
      <c r="HR38" s="332"/>
      <c r="HS38" s="332"/>
      <c r="HT38" s="332"/>
      <c r="HU38" s="332"/>
      <c r="HV38" s="332"/>
      <c r="HW38" s="332"/>
      <c r="HX38" s="332"/>
      <c r="HY38" s="332"/>
    </row>
    <row r="39" s="301" customFormat="1" ht="24" customHeight="1" spans="1:233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2"/>
      <c r="EL39" s="332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2"/>
      <c r="EX39" s="332"/>
      <c r="EY39" s="332"/>
      <c r="EZ39" s="332"/>
      <c r="FA39" s="332"/>
      <c r="FB39" s="332"/>
      <c r="FC39" s="332"/>
      <c r="FD39" s="332"/>
      <c r="FE39" s="332"/>
      <c r="FF39" s="332"/>
      <c r="FG39" s="332"/>
      <c r="FH39" s="332"/>
      <c r="FI39" s="332"/>
      <c r="FJ39" s="332"/>
      <c r="FK39" s="332"/>
      <c r="FL39" s="332"/>
      <c r="FM39" s="332"/>
      <c r="FN39" s="332"/>
      <c r="FO39" s="332"/>
      <c r="FP39" s="332"/>
      <c r="FQ39" s="332"/>
      <c r="FR39" s="332"/>
      <c r="FS39" s="332"/>
      <c r="FT39" s="332"/>
      <c r="FU39" s="332"/>
      <c r="FV39" s="332"/>
      <c r="FW39" s="332"/>
      <c r="FX39" s="332"/>
      <c r="FY39" s="332"/>
      <c r="FZ39" s="332"/>
      <c r="GA39" s="332"/>
      <c r="GB39" s="332"/>
      <c r="GC39" s="332"/>
      <c r="GD39" s="332"/>
      <c r="GE39" s="332"/>
      <c r="GF39" s="332"/>
      <c r="GG39" s="332"/>
      <c r="GH39" s="332"/>
      <c r="GI39" s="332"/>
      <c r="GJ39" s="332"/>
      <c r="GK39" s="332"/>
      <c r="GL39" s="332"/>
      <c r="GM39" s="332"/>
      <c r="GN39" s="332"/>
      <c r="GO39" s="332"/>
      <c r="GP39" s="332"/>
      <c r="GQ39" s="332"/>
      <c r="GR39" s="332"/>
      <c r="GS39" s="332"/>
      <c r="GT39" s="332"/>
      <c r="GU39" s="332"/>
      <c r="GV39" s="332"/>
      <c r="GW39" s="332"/>
      <c r="GX39" s="332"/>
      <c r="GY39" s="332"/>
      <c r="GZ39" s="332"/>
      <c r="HA39" s="332"/>
      <c r="HB39" s="332"/>
      <c r="HC39" s="332"/>
      <c r="HD39" s="332"/>
      <c r="HE39" s="332"/>
      <c r="HF39" s="332"/>
      <c r="HG39" s="332"/>
      <c r="HH39" s="332"/>
      <c r="HI39" s="332"/>
      <c r="HJ39" s="332"/>
      <c r="HK39" s="332"/>
      <c r="HL39" s="332"/>
      <c r="HM39" s="332"/>
      <c r="HN39" s="332"/>
      <c r="HO39" s="332"/>
      <c r="HP39" s="332"/>
      <c r="HQ39" s="332"/>
      <c r="HR39" s="332"/>
      <c r="HS39" s="332"/>
      <c r="HT39" s="332"/>
      <c r="HU39" s="332"/>
      <c r="HV39" s="332"/>
      <c r="HW39" s="332"/>
      <c r="HX39" s="332"/>
      <c r="HY39" s="332"/>
    </row>
    <row r="40" s="301" customFormat="1" ht="24" customHeight="1" spans="1:233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2"/>
      <c r="EL40" s="332"/>
      <c r="EM40" s="332"/>
      <c r="EN40" s="332"/>
      <c r="EO40" s="332"/>
      <c r="EP40" s="332"/>
      <c r="EQ40" s="332"/>
      <c r="ER40" s="332"/>
      <c r="ES40" s="332"/>
      <c r="ET40" s="332"/>
      <c r="EU40" s="332"/>
      <c r="EV40" s="332"/>
      <c r="EW40" s="332"/>
      <c r="EX40" s="332"/>
      <c r="EY40" s="332"/>
      <c r="EZ40" s="332"/>
      <c r="FA40" s="332"/>
      <c r="FB40" s="332"/>
      <c r="FC40" s="332"/>
      <c r="FD40" s="332"/>
      <c r="FE40" s="332"/>
      <c r="FF40" s="332"/>
      <c r="FG40" s="332"/>
      <c r="FH40" s="332"/>
      <c r="FI40" s="332"/>
      <c r="FJ40" s="332"/>
      <c r="FK40" s="332"/>
      <c r="FL40" s="332"/>
      <c r="FM40" s="332"/>
      <c r="FN40" s="332"/>
      <c r="FO40" s="332"/>
      <c r="FP40" s="332"/>
      <c r="FQ40" s="332"/>
      <c r="FR40" s="332"/>
      <c r="FS40" s="332"/>
      <c r="FT40" s="332"/>
      <c r="FU40" s="332"/>
      <c r="FV40" s="332"/>
      <c r="FW40" s="332"/>
      <c r="FX40" s="332"/>
      <c r="FY40" s="332"/>
      <c r="FZ40" s="332"/>
      <c r="GA40" s="332"/>
      <c r="GB40" s="332"/>
      <c r="GC40" s="332"/>
      <c r="GD40" s="332"/>
      <c r="GE40" s="332"/>
      <c r="GF40" s="332"/>
      <c r="GG40" s="332"/>
      <c r="GH40" s="332"/>
      <c r="GI40" s="332"/>
      <c r="GJ40" s="332"/>
      <c r="GK40" s="332"/>
      <c r="GL40" s="332"/>
      <c r="GM40" s="332"/>
      <c r="GN40" s="332"/>
      <c r="GO40" s="332"/>
      <c r="GP40" s="332"/>
      <c r="GQ40" s="332"/>
      <c r="GR40" s="332"/>
      <c r="GS40" s="332"/>
      <c r="GT40" s="332"/>
      <c r="GU40" s="332"/>
      <c r="GV40" s="332"/>
      <c r="GW40" s="332"/>
      <c r="GX40" s="332"/>
      <c r="GY40" s="332"/>
      <c r="GZ40" s="332"/>
      <c r="HA40" s="332"/>
      <c r="HB40" s="332"/>
      <c r="HC40" s="332"/>
      <c r="HD40" s="332"/>
      <c r="HE40" s="332"/>
      <c r="HF40" s="332"/>
      <c r="HG40" s="332"/>
      <c r="HH40" s="332"/>
      <c r="HI40" s="332"/>
      <c r="HJ40" s="332"/>
      <c r="HK40" s="332"/>
      <c r="HL40" s="332"/>
      <c r="HM40" s="332"/>
      <c r="HN40" s="332"/>
      <c r="HO40" s="332"/>
      <c r="HP40" s="332"/>
      <c r="HQ40" s="332"/>
      <c r="HR40" s="332"/>
      <c r="HS40" s="332"/>
      <c r="HT40" s="332"/>
      <c r="HU40" s="332"/>
      <c r="HV40" s="332"/>
      <c r="HW40" s="332"/>
      <c r="HX40" s="332"/>
      <c r="HY40" s="332"/>
    </row>
    <row r="41" s="301" customFormat="1" ht="24" customHeight="1" spans="1:233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2"/>
      <c r="DX41" s="332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2"/>
      <c r="EL41" s="332"/>
      <c r="EM41" s="332"/>
      <c r="EN41" s="332"/>
      <c r="EO41" s="332"/>
      <c r="EP41" s="332"/>
      <c r="EQ41" s="332"/>
      <c r="ER41" s="332"/>
      <c r="ES41" s="332"/>
      <c r="ET41" s="332"/>
      <c r="EU41" s="332"/>
      <c r="EV41" s="332"/>
      <c r="EW41" s="332"/>
      <c r="EX41" s="332"/>
      <c r="EY41" s="332"/>
      <c r="EZ41" s="332"/>
      <c r="FA41" s="332"/>
      <c r="FB41" s="332"/>
      <c r="FC41" s="332"/>
      <c r="FD41" s="332"/>
      <c r="FE41" s="332"/>
      <c r="FF41" s="332"/>
      <c r="FG41" s="332"/>
      <c r="FH41" s="332"/>
      <c r="FI41" s="332"/>
      <c r="FJ41" s="332"/>
      <c r="FK41" s="332"/>
      <c r="FL41" s="332"/>
      <c r="FM41" s="332"/>
      <c r="FN41" s="332"/>
      <c r="FO41" s="332"/>
      <c r="FP41" s="332"/>
      <c r="FQ41" s="332"/>
      <c r="FR41" s="332"/>
      <c r="FS41" s="332"/>
      <c r="FT41" s="332"/>
      <c r="FU41" s="332"/>
      <c r="FV41" s="332"/>
      <c r="FW41" s="332"/>
      <c r="FX41" s="332"/>
      <c r="FY41" s="332"/>
      <c r="FZ41" s="332"/>
      <c r="GA41" s="332"/>
      <c r="GB41" s="332"/>
      <c r="GC41" s="332"/>
      <c r="GD41" s="332"/>
      <c r="GE41" s="332"/>
      <c r="GF41" s="332"/>
      <c r="GG41" s="332"/>
      <c r="GH41" s="332"/>
      <c r="GI41" s="332"/>
      <c r="GJ41" s="332"/>
      <c r="GK41" s="332"/>
      <c r="GL41" s="332"/>
      <c r="GM41" s="332"/>
      <c r="GN41" s="332"/>
      <c r="GO41" s="332"/>
      <c r="GP41" s="332"/>
      <c r="GQ41" s="332"/>
      <c r="GR41" s="332"/>
      <c r="GS41" s="332"/>
      <c r="GT41" s="332"/>
      <c r="GU41" s="332"/>
      <c r="GV41" s="332"/>
      <c r="GW41" s="332"/>
      <c r="GX41" s="332"/>
      <c r="GY41" s="332"/>
      <c r="GZ41" s="332"/>
      <c r="HA41" s="332"/>
      <c r="HB41" s="332"/>
      <c r="HC41" s="332"/>
      <c r="HD41" s="332"/>
      <c r="HE41" s="332"/>
      <c r="HF41" s="332"/>
      <c r="HG41" s="332"/>
      <c r="HH41" s="332"/>
      <c r="HI41" s="332"/>
      <c r="HJ41" s="332"/>
      <c r="HK41" s="332"/>
      <c r="HL41" s="332"/>
      <c r="HM41" s="332"/>
      <c r="HN41" s="332"/>
      <c r="HO41" s="332"/>
      <c r="HP41" s="332"/>
      <c r="HQ41" s="332"/>
      <c r="HR41" s="332"/>
      <c r="HS41" s="332"/>
      <c r="HT41" s="332"/>
      <c r="HU41" s="332"/>
      <c r="HV41" s="332"/>
      <c r="HW41" s="332"/>
      <c r="HX41" s="332"/>
      <c r="HY41" s="332"/>
    </row>
    <row r="42" s="301" customFormat="1" ht="24" customHeight="1" spans="1:233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2"/>
      <c r="EL42" s="332"/>
      <c r="EM42" s="332"/>
      <c r="EN42" s="332"/>
      <c r="EO42" s="332"/>
      <c r="EP42" s="332"/>
      <c r="EQ42" s="332"/>
      <c r="ER42" s="332"/>
      <c r="ES42" s="332"/>
      <c r="ET42" s="332"/>
      <c r="EU42" s="332"/>
      <c r="EV42" s="332"/>
      <c r="EW42" s="332"/>
      <c r="EX42" s="332"/>
      <c r="EY42" s="332"/>
      <c r="EZ42" s="332"/>
      <c r="FA42" s="332"/>
      <c r="FB42" s="332"/>
      <c r="FC42" s="332"/>
      <c r="FD42" s="332"/>
      <c r="FE42" s="332"/>
      <c r="FF42" s="332"/>
      <c r="FG42" s="332"/>
      <c r="FH42" s="332"/>
      <c r="FI42" s="332"/>
      <c r="FJ42" s="332"/>
      <c r="FK42" s="332"/>
      <c r="FL42" s="332"/>
      <c r="FM42" s="332"/>
      <c r="FN42" s="332"/>
      <c r="FO42" s="332"/>
      <c r="FP42" s="332"/>
      <c r="FQ42" s="332"/>
      <c r="FR42" s="332"/>
      <c r="FS42" s="332"/>
      <c r="FT42" s="332"/>
      <c r="FU42" s="332"/>
      <c r="FV42" s="332"/>
      <c r="FW42" s="332"/>
      <c r="FX42" s="332"/>
      <c r="FY42" s="332"/>
      <c r="FZ42" s="332"/>
      <c r="GA42" s="332"/>
      <c r="GB42" s="332"/>
      <c r="GC42" s="332"/>
      <c r="GD42" s="332"/>
      <c r="GE42" s="332"/>
      <c r="GF42" s="332"/>
      <c r="GG42" s="332"/>
      <c r="GH42" s="332"/>
      <c r="GI42" s="332"/>
      <c r="GJ42" s="332"/>
      <c r="GK42" s="332"/>
      <c r="GL42" s="332"/>
      <c r="GM42" s="332"/>
      <c r="GN42" s="332"/>
      <c r="GO42" s="332"/>
      <c r="GP42" s="332"/>
      <c r="GQ42" s="332"/>
      <c r="GR42" s="332"/>
      <c r="GS42" s="332"/>
      <c r="GT42" s="332"/>
      <c r="GU42" s="332"/>
      <c r="GV42" s="332"/>
      <c r="GW42" s="332"/>
      <c r="GX42" s="332"/>
      <c r="GY42" s="332"/>
      <c r="GZ42" s="332"/>
      <c r="HA42" s="332"/>
      <c r="HB42" s="332"/>
      <c r="HC42" s="332"/>
      <c r="HD42" s="332"/>
      <c r="HE42" s="332"/>
      <c r="HF42" s="332"/>
      <c r="HG42" s="332"/>
      <c r="HH42" s="332"/>
      <c r="HI42" s="332"/>
      <c r="HJ42" s="332"/>
      <c r="HK42" s="332"/>
      <c r="HL42" s="332"/>
      <c r="HM42" s="332"/>
      <c r="HN42" s="332"/>
      <c r="HO42" s="332"/>
      <c r="HP42" s="332"/>
      <c r="HQ42" s="332"/>
      <c r="HR42" s="332"/>
      <c r="HS42" s="332"/>
      <c r="HT42" s="332"/>
      <c r="HU42" s="332"/>
      <c r="HV42" s="332"/>
      <c r="HW42" s="332"/>
      <c r="HX42" s="332"/>
      <c r="HY42" s="332"/>
    </row>
    <row r="43" s="301" customFormat="1" ht="24" customHeight="1" spans="1:233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2"/>
      <c r="EL43" s="332"/>
      <c r="EM43" s="332"/>
      <c r="EN43" s="332"/>
      <c r="EO43" s="332"/>
      <c r="EP43" s="332"/>
      <c r="EQ43" s="332"/>
      <c r="ER43" s="332"/>
      <c r="ES43" s="332"/>
      <c r="ET43" s="332"/>
      <c r="EU43" s="332"/>
      <c r="EV43" s="332"/>
      <c r="EW43" s="332"/>
      <c r="EX43" s="332"/>
      <c r="EY43" s="332"/>
      <c r="EZ43" s="332"/>
      <c r="FA43" s="332"/>
      <c r="FB43" s="332"/>
      <c r="FC43" s="332"/>
      <c r="FD43" s="332"/>
      <c r="FE43" s="332"/>
      <c r="FF43" s="332"/>
      <c r="FG43" s="332"/>
      <c r="FH43" s="332"/>
      <c r="FI43" s="332"/>
      <c r="FJ43" s="332"/>
      <c r="FK43" s="332"/>
      <c r="FL43" s="332"/>
      <c r="FM43" s="332"/>
      <c r="FN43" s="332"/>
      <c r="FO43" s="332"/>
      <c r="FP43" s="332"/>
      <c r="FQ43" s="332"/>
      <c r="FR43" s="332"/>
      <c r="FS43" s="332"/>
      <c r="FT43" s="332"/>
      <c r="FU43" s="332"/>
      <c r="FV43" s="332"/>
      <c r="FW43" s="332"/>
      <c r="FX43" s="332"/>
      <c r="FY43" s="332"/>
      <c r="FZ43" s="332"/>
      <c r="GA43" s="332"/>
      <c r="GB43" s="332"/>
      <c r="GC43" s="332"/>
      <c r="GD43" s="332"/>
      <c r="GE43" s="332"/>
      <c r="GF43" s="332"/>
      <c r="GG43" s="332"/>
      <c r="GH43" s="332"/>
      <c r="GI43" s="332"/>
      <c r="GJ43" s="332"/>
      <c r="GK43" s="332"/>
      <c r="GL43" s="332"/>
      <c r="GM43" s="332"/>
      <c r="GN43" s="332"/>
      <c r="GO43" s="332"/>
      <c r="GP43" s="332"/>
      <c r="GQ43" s="332"/>
      <c r="GR43" s="332"/>
      <c r="GS43" s="332"/>
      <c r="GT43" s="332"/>
      <c r="GU43" s="332"/>
      <c r="GV43" s="332"/>
      <c r="GW43" s="332"/>
      <c r="GX43" s="332"/>
      <c r="GY43" s="332"/>
      <c r="GZ43" s="332"/>
      <c r="HA43" s="332"/>
      <c r="HB43" s="332"/>
      <c r="HC43" s="332"/>
      <c r="HD43" s="332"/>
      <c r="HE43" s="332"/>
      <c r="HF43" s="332"/>
      <c r="HG43" s="332"/>
      <c r="HH43" s="332"/>
      <c r="HI43" s="332"/>
      <c r="HJ43" s="332"/>
      <c r="HK43" s="332"/>
      <c r="HL43" s="332"/>
      <c r="HM43" s="332"/>
      <c r="HN43" s="332"/>
      <c r="HO43" s="332"/>
      <c r="HP43" s="332"/>
      <c r="HQ43" s="332"/>
      <c r="HR43" s="332"/>
      <c r="HS43" s="332"/>
      <c r="HT43" s="332"/>
      <c r="HU43" s="332"/>
      <c r="HV43" s="332"/>
      <c r="HW43" s="332"/>
      <c r="HX43" s="332"/>
      <c r="HY43" s="332"/>
    </row>
    <row r="44" s="301" customFormat="1" ht="24" customHeight="1" spans="1:233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32"/>
      <c r="CU44" s="332"/>
      <c r="CV44" s="332"/>
      <c r="CW44" s="332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332"/>
      <c r="DJ44" s="332"/>
      <c r="DK44" s="332"/>
      <c r="DL44" s="332"/>
      <c r="DM44" s="332"/>
      <c r="DN44" s="332"/>
      <c r="DO44" s="332"/>
      <c r="DP44" s="332"/>
      <c r="DQ44" s="332"/>
      <c r="DR44" s="332"/>
      <c r="DS44" s="332"/>
      <c r="DT44" s="332"/>
      <c r="DU44" s="332"/>
      <c r="DV44" s="332"/>
      <c r="DW44" s="332"/>
      <c r="DX44" s="332"/>
      <c r="DY44" s="332"/>
      <c r="DZ44" s="332"/>
      <c r="EA44" s="332"/>
      <c r="EB44" s="332"/>
      <c r="EC44" s="332"/>
      <c r="ED44" s="332"/>
      <c r="EE44" s="332"/>
      <c r="EF44" s="332"/>
      <c r="EG44" s="332"/>
      <c r="EH44" s="332"/>
      <c r="EI44" s="332"/>
      <c r="EJ44" s="332"/>
      <c r="EK44" s="332"/>
      <c r="EL44" s="332"/>
      <c r="EM44" s="332"/>
      <c r="EN44" s="332"/>
      <c r="EO44" s="332"/>
      <c r="EP44" s="332"/>
      <c r="EQ44" s="332"/>
      <c r="ER44" s="332"/>
      <c r="ES44" s="332"/>
      <c r="ET44" s="332"/>
      <c r="EU44" s="332"/>
      <c r="EV44" s="332"/>
      <c r="EW44" s="332"/>
      <c r="EX44" s="332"/>
      <c r="EY44" s="332"/>
      <c r="EZ44" s="332"/>
      <c r="FA44" s="332"/>
      <c r="FB44" s="332"/>
      <c r="FC44" s="332"/>
      <c r="FD44" s="332"/>
      <c r="FE44" s="332"/>
      <c r="FF44" s="332"/>
      <c r="FG44" s="332"/>
      <c r="FH44" s="332"/>
      <c r="FI44" s="332"/>
      <c r="FJ44" s="332"/>
      <c r="FK44" s="332"/>
      <c r="FL44" s="332"/>
      <c r="FM44" s="332"/>
      <c r="FN44" s="332"/>
      <c r="FO44" s="332"/>
      <c r="FP44" s="332"/>
      <c r="FQ44" s="332"/>
      <c r="FR44" s="332"/>
      <c r="FS44" s="332"/>
      <c r="FT44" s="332"/>
      <c r="FU44" s="332"/>
      <c r="FV44" s="332"/>
      <c r="FW44" s="332"/>
      <c r="FX44" s="332"/>
      <c r="FY44" s="332"/>
      <c r="FZ44" s="332"/>
      <c r="GA44" s="332"/>
      <c r="GB44" s="332"/>
      <c r="GC44" s="332"/>
      <c r="GD44" s="332"/>
      <c r="GE44" s="332"/>
      <c r="GF44" s="332"/>
      <c r="GG44" s="332"/>
      <c r="GH44" s="332"/>
      <c r="GI44" s="332"/>
      <c r="GJ44" s="332"/>
      <c r="GK44" s="332"/>
      <c r="GL44" s="332"/>
      <c r="GM44" s="332"/>
      <c r="GN44" s="332"/>
      <c r="GO44" s="332"/>
      <c r="GP44" s="332"/>
      <c r="GQ44" s="332"/>
      <c r="GR44" s="332"/>
      <c r="GS44" s="332"/>
      <c r="GT44" s="332"/>
      <c r="GU44" s="332"/>
      <c r="GV44" s="332"/>
      <c r="GW44" s="332"/>
      <c r="GX44" s="332"/>
      <c r="GY44" s="332"/>
      <c r="GZ44" s="332"/>
      <c r="HA44" s="332"/>
      <c r="HB44" s="332"/>
      <c r="HC44" s="332"/>
      <c r="HD44" s="332"/>
      <c r="HE44" s="332"/>
      <c r="HF44" s="332"/>
      <c r="HG44" s="332"/>
      <c r="HH44" s="332"/>
      <c r="HI44" s="332"/>
      <c r="HJ44" s="332"/>
      <c r="HK44" s="332"/>
      <c r="HL44" s="332"/>
      <c r="HM44" s="332"/>
      <c r="HN44" s="332"/>
      <c r="HO44" s="332"/>
      <c r="HP44" s="332"/>
      <c r="HQ44" s="332"/>
      <c r="HR44" s="332"/>
      <c r="HS44" s="332"/>
      <c r="HT44" s="332"/>
      <c r="HU44" s="332"/>
      <c r="HV44" s="332"/>
      <c r="HW44" s="332"/>
      <c r="HX44" s="332"/>
      <c r="HY44" s="332"/>
    </row>
    <row r="45" s="301" customFormat="1" ht="24" customHeight="1" spans="1:233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2"/>
      <c r="CN45" s="332"/>
      <c r="CO45" s="332"/>
      <c r="CP45" s="332"/>
      <c r="CQ45" s="332"/>
      <c r="CR45" s="332"/>
      <c r="CS45" s="332"/>
      <c r="CT45" s="332"/>
      <c r="CU45" s="332"/>
      <c r="CV45" s="332"/>
      <c r="CW45" s="332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332"/>
      <c r="DJ45" s="332"/>
      <c r="DK45" s="332"/>
      <c r="DL45" s="332"/>
      <c r="DM45" s="332"/>
      <c r="DN45" s="332"/>
      <c r="DO45" s="332"/>
      <c r="DP45" s="332"/>
      <c r="DQ45" s="332"/>
      <c r="DR45" s="332"/>
      <c r="DS45" s="332"/>
      <c r="DT45" s="332"/>
      <c r="DU45" s="332"/>
      <c r="DV45" s="332"/>
      <c r="DW45" s="332"/>
      <c r="DX45" s="332"/>
      <c r="DY45" s="332"/>
      <c r="DZ45" s="332"/>
      <c r="EA45" s="332"/>
      <c r="EB45" s="332"/>
      <c r="EC45" s="332"/>
      <c r="ED45" s="332"/>
      <c r="EE45" s="332"/>
      <c r="EF45" s="332"/>
      <c r="EG45" s="332"/>
      <c r="EH45" s="332"/>
      <c r="EI45" s="332"/>
      <c r="EJ45" s="332"/>
      <c r="EK45" s="332"/>
      <c r="EL45" s="332"/>
      <c r="EM45" s="332"/>
      <c r="EN45" s="332"/>
      <c r="EO45" s="332"/>
      <c r="EP45" s="332"/>
      <c r="EQ45" s="332"/>
      <c r="ER45" s="332"/>
      <c r="ES45" s="332"/>
      <c r="ET45" s="332"/>
      <c r="EU45" s="332"/>
      <c r="EV45" s="332"/>
      <c r="EW45" s="332"/>
      <c r="EX45" s="332"/>
      <c r="EY45" s="332"/>
      <c r="EZ45" s="332"/>
      <c r="FA45" s="332"/>
      <c r="FB45" s="332"/>
      <c r="FC45" s="332"/>
      <c r="FD45" s="332"/>
      <c r="FE45" s="332"/>
      <c r="FF45" s="332"/>
      <c r="FG45" s="332"/>
      <c r="FH45" s="332"/>
      <c r="FI45" s="332"/>
      <c r="FJ45" s="332"/>
      <c r="FK45" s="332"/>
      <c r="FL45" s="332"/>
      <c r="FM45" s="332"/>
      <c r="FN45" s="332"/>
      <c r="FO45" s="332"/>
      <c r="FP45" s="332"/>
      <c r="FQ45" s="332"/>
      <c r="FR45" s="332"/>
      <c r="FS45" s="332"/>
      <c r="FT45" s="332"/>
      <c r="FU45" s="332"/>
      <c r="FV45" s="332"/>
      <c r="FW45" s="332"/>
      <c r="FX45" s="332"/>
      <c r="FY45" s="332"/>
      <c r="FZ45" s="332"/>
      <c r="GA45" s="332"/>
      <c r="GB45" s="332"/>
      <c r="GC45" s="332"/>
      <c r="GD45" s="332"/>
      <c r="GE45" s="332"/>
      <c r="GF45" s="332"/>
      <c r="GG45" s="332"/>
      <c r="GH45" s="332"/>
      <c r="GI45" s="332"/>
      <c r="GJ45" s="332"/>
      <c r="GK45" s="332"/>
      <c r="GL45" s="332"/>
      <c r="GM45" s="332"/>
      <c r="GN45" s="332"/>
      <c r="GO45" s="332"/>
      <c r="GP45" s="332"/>
      <c r="GQ45" s="332"/>
      <c r="GR45" s="332"/>
      <c r="GS45" s="332"/>
      <c r="GT45" s="332"/>
      <c r="GU45" s="332"/>
      <c r="GV45" s="332"/>
      <c r="GW45" s="332"/>
      <c r="GX45" s="332"/>
      <c r="GY45" s="332"/>
      <c r="GZ45" s="332"/>
      <c r="HA45" s="332"/>
      <c r="HB45" s="332"/>
      <c r="HC45" s="332"/>
      <c r="HD45" s="332"/>
      <c r="HE45" s="332"/>
      <c r="HF45" s="332"/>
      <c r="HG45" s="332"/>
      <c r="HH45" s="332"/>
      <c r="HI45" s="332"/>
      <c r="HJ45" s="332"/>
      <c r="HK45" s="332"/>
      <c r="HL45" s="332"/>
      <c r="HM45" s="332"/>
      <c r="HN45" s="332"/>
      <c r="HO45" s="332"/>
      <c r="HP45" s="332"/>
      <c r="HQ45" s="332"/>
      <c r="HR45" s="332"/>
      <c r="HS45" s="332"/>
      <c r="HT45" s="332"/>
      <c r="HU45" s="332"/>
      <c r="HV45" s="332"/>
      <c r="HW45" s="332"/>
      <c r="HX45" s="332"/>
      <c r="HY45" s="332"/>
    </row>
    <row r="46" s="301" customFormat="1" ht="24" customHeight="1" spans="1:233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2"/>
      <c r="BG46" s="332"/>
      <c r="BH46" s="332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2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332"/>
      <c r="DJ46" s="332"/>
      <c r="DK46" s="332"/>
      <c r="DL46" s="332"/>
      <c r="DM46" s="332"/>
      <c r="DN46" s="332"/>
      <c r="DO46" s="332"/>
      <c r="DP46" s="332"/>
      <c r="DQ46" s="332"/>
      <c r="DR46" s="332"/>
      <c r="DS46" s="332"/>
      <c r="DT46" s="332"/>
      <c r="DU46" s="332"/>
      <c r="DV46" s="332"/>
      <c r="DW46" s="332"/>
      <c r="DX46" s="332"/>
      <c r="DY46" s="332"/>
      <c r="DZ46" s="332"/>
      <c r="EA46" s="332"/>
      <c r="EB46" s="332"/>
      <c r="EC46" s="332"/>
      <c r="ED46" s="332"/>
      <c r="EE46" s="332"/>
      <c r="EF46" s="332"/>
      <c r="EG46" s="332"/>
      <c r="EH46" s="332"/>
      <c r="EI46" s="332"/>
      <c r="EJ46" s="332"/>
      <c r="EK46" s="332"/>
      <c r="EL46" s="332"/>
      <c r="EM46" s="332"/>
      <c r="EN46" s="332"/>
      <c r="EO46" s="332"/>
      <c r="EP46" s="332"/>
      <c r="EQ46" s="332"/>
      <c r="ER46" s="332"/>
      <c r="ES46" s="332"/>
      <c r="ET46" s="332"/>
      <c r="EU46" s="332"/>
      <c r="EV46" s="332"/>
      <c r="EW46" s="332"/>
      <c r="EX46" s="332"/>
      <c r="EY46" s="332"/>
      <c r="EZ46" s="332"/>
      <c r="FA46" s="332"/>
      <c r="FB46" s="332"/>
      <c r="FC46" s="332"/>
      <c r="FD46" s="332"/>
      <c r="FE46" s="332"/>
      <c r="FF46" s="332"/>
      <c r="FG46" s="332"/>
      <c r="FH46" s="332"/>
      <c r="FI46" s="332"/>
      <c r="FJ46" s="332"/>
      <c r="FK46" s="332"/>
      <c r="FL46" s="332"/>
      <c r="FM46" s="332"/>
      <c r="FN46" s="332"/>
      <c r="FO46" s="332"/>
      <c r="FP46" s="332"/>
      <c r="FQ46" s="332"/>
      <c r="FR46" s="332"/>
      <c r="FS46" s="332"/>
      <c r="FT46" s="332"/>
      <c r="FU46" s="332"/>
      <c r="FV46" s="332"/>
      <c r="FW46" s="332"/>
      <c r="FX46" s="332"/>
      <c r="FY46" s="332"/>
      <c r="FZ46" s="332"/>
      <c r="GA46" s="332"/>
      <c r="GB46" s="332"/>
      <c r="GC46" s="332"/>
      <c r="GD46" s="332"/>
      <c r="GE46" s="332"/>
      <c r="GF46" s="332"/>
      <c r="GG46" s="332"/>
      <c r="GH46" s="332"/>
      <c r="GI46" s="332"/>
      <c r="GJ46" s="332"/>
      <c r="GK46" s="332"/>
      <c r="GL46" s="332"/>
      <c r="GM46" s="332"/>
      <c r="GN46" s="332"/>
      <c r="GO46" s="332"/>
      <c r="GP46" s="332"/>
      <c r="GQ46" s="332"/>
      <c r="GR46" s="332"/>
      <c r="GS46" s="332"/>
      <c r="GT46" s="332"/>
      <c r="GU46" s="332"/>
      <c r="GV46" s="332"/>
      <c r="GW46" s="332"/>
      <c r="GX46" s="332"/>
      <c r="GY46" s="332"/>
      <c r="GZ46" s="332"/>
      <c r="HA46" s="332"/>
      <c r="HB46" s="332"/>
      <c r="HC46" s="332"/>
      <c r="HD46" s="332"/>
      <c r="HE46" s="332"/>
      <c r="HF46" s="332"/>
      <c r="HG46" s="332"/>
      <c r="HH46" s="332"/>
      <c r="HI46" s="332"/>
      <c r="HJ46" s="332"/>
      <c r="HK46" s="332"/>
      <c r="HL46" s="332"/>
      <c r="HM46" s="332"/>
      <c r="HN46" s="332"/>
      <c r="HO46" s="332"/>
      <c r="HP46" s="332"/>
      <c r="HQ46" s="332"/>
      <c r="HR46" s="332"/>
      <c r="HS46" s="332"/>
      <c r="HT46" s="332"/>
      <c r="HU46" s="332"/>
      <c r="HV46" s="332"/>
      <c r="HW46" s="332"/>
      <c r="HX46" s="332"/>
      <c r="HY46" s="332"/>
    </row>
    <row r="47" s="301" customFormat="1" ht="24" customHeight="1" spans="1:233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2"/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2"/>
      <c r="EL47" s="332"/>
      <c r="EM47" s="332"/>
      <c r="EN47" s="332"/>
      <c r="EO47" s="332"/>
      <c r="EP47" s="332"/>
      <c r="EQ47" s="332"/>
      <c r="ER47" s="332"/>
      <c r="ES47" s="332"/>
      <c r="ET47" s="332"/>
      <c r="EU47" s="332"/>
      <c r="EV47" s="332"/>
      <c r="EW47" s="332"/>
      <c r="EX47" s="332"/>
      <c r="EY47" s="332"/>
      <c r="EZ47" s="332"/>
      <c r="FA47" s="332"/>
      <c r="FB47" s="332"/>
      <c r="FC47" s="332"/>
      <c r="FD47" s="332"/>
      <c r="FE47" s="332"/>
      <c r="FF47" s="332"/>
      <c r="FG47" s="332"/>
      <c r="FH47" s="332"/>
      <c r="FI47" s="332"/>
      <c r="FJ47" s="332"/>
      <c r="FK47" s="332"/>
      <c r="FL47" s="332"/>
      <c r="FM47" s="332"/>
      <c r="FN47" s="332"/>
      <c r="FO47" s="332"/>
      <c r="FP47" s="332"/>
      <c r="FQ47" s="332"/>
      <c r="FR47" s="332"/>
      <c r="FS47" s="332"/>
      <c r="FT47" s="332"/>
      <c r="FU47" s="332"/>
      <c r="FV47" s="332"/>
      <c r="FW47" s="332"/>
      <c r="FX47" s="332"/>
      <c r="FY47" s="332"/>
      <c r="FZ47" s="332"/>
      <c r="GA47" s="332"/>
      <c r="GB47" s="332"/>
      <c r="GC47" s="332"/>
      <c r="GD47" s="332"/>
      <c r="GE47" s="332"/>
      <c r="GF47" s="332"/>
      <c r="GG47" s="332"/>
      <c r="GH47" s="332"/>
      <c r="GI47" s="332"/>
      <c r="GJ47" s="332"/>
      <c r="GK47" s="332"/>
      <c r="GL47" s="332"/>
      <c r="GM47" s="332"/>
      <c r="GN47" s="332"/>
      <c r="GO47" s="332"/>
      <c r="GP47" s="332"/>
      <c r="GQ47" s="332"/>
      <c r="GR47" s="332"/>
      <c r="GS47" s="332"/>
      <c r="GT47" s="332"/>
      <c r="GU47" s="332"/>
      <c r="GV47" s="332"/>
      <c r="GW47" s="332"/>
      <c r="GX47" s="332"/>
      <c r="GY47" s="332"/>
      <c r="GZ47" s="332"/>
      <c r="HA47" s="332"/>
      <c r="HB47" s="332"/>
      <c r="HC47" s="332"/>
      <c r="HD47" s="332"/>
      <c r="HE47" s="332"/>
      <c r="HF47" s="332"/>
      <c r="HG47" s="332"/>
      <c r="HH47" s="332"/>
      <c r="HI47" s="332"/>
      <c r="HJ47" s="332"/>
      <c r="HK47" s="332"/>
      <c r="HL47" s="332"/>
      <c r="HM47" s="332"/>
      <c r="HN47" s="332"/>
      <c r="HO47" s="332"/>
      <c r="HP47" s="332"/>
      <c r="HQ47" s="332"/>
      <c r="HR47" s="332"/>
      <c r="HS47" s="332"/>
      <c r="HT47" s="332"/>
      <c r="HU47" s="332"/>
      <c r="HV47" s="332"/>
      <c r="HW47" s="332"/>
      <c r="HX47" s="332"/>
      <c r="HY47" s="332"/>
    </row>
    <row r="48" s="301" customFormat="1" ht="24" customHeight="1" spans="1:233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332"/>
      <c r="BF48" s="332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2"/>
      <c r="DD48" s="332"/>
      <c r="DE48" s="332"/>
      <c r="DF48" s="332"/>
      <c r="DG48" s="332"/>
      <c r="DH48" s="332"/>
      <c r="DI48" s="332"/>
      <c r="DJ48" s="332"/>
      <c r="DK48" s="332"/>
      <c r="DL48" s="332"/>
      <c r="DM48" s="332"/>
      <c r="DN48" s="332"/>
      <c r="DO48" s="332"/>
      <c r="DP48" s="332"/>
      <c r="DQ48" s="332"/>
      <c r="DR48" s="332"/>
      <c r="DS48" s="332"/>
      <c r="DT48" s="332"/>
      <c r="DU48" s="332"/>
      <c r="DV48" s="332"/>
      <c r="DW48" s="332"/>
      <c r="DX48" s="332"/>
      <c r="DY48" s="332"/>
      <c r="DZ48" s="332"/>
      <c r="EA48" s="332"/>
      <c r="EB48" s="332"/>
      <c r="EC48" s="332"/>
      <c r="ED48" s="332"/>
      <c r="EE48" s="332"/>
      <c r="EF48" s="332"/>
      <c r="EG48" s="332"/>
      <c r="EH48" s="332"/>
      <c r="EI48" s="332"/>
      <c r="EJ48" s="332"/>
      <c r="EK48" s="332"/>
      <c r="EL48" s="332"/>
      <c r="EM48" s="332"/>
      <c r="EN48" s="332"/>
      <c r="EO48" s="332"/>
      <c r="EP48" s="332"/>
      <c r="EQ48" s="332"/>
      <c r="ER48" s="332"/>
      <c r="ES48" s="332"/>
      <c r="ET48" s="332"/>
      <c r="EU48" s="332"/>
      <c r="EV48" s="332"/>
      <c r="EW48" s="332"/>
      <c r="EX48" s="332"/>
      <c r="EY48" s="332"/>
      <c r="EZ48" s="332"/>
      <c r="FA48" s="332"/>
      <c r="FB48" s="332"/>
      <c r="FC48" s="332"/>
      <c r="FD48" s="332"/>
      <c r="FE48" s="332"/>
      <c r="FF48" s="332"/>
      <c r="FG48" s="332"/>
      <c r="FH48" s="332"/>
      <c r="FI48" s="332"/>
      <c r="FJ48" s="332"/>
      <c r="FK48" s="332"/>
      <c r="FL48" s="332"/>
      <c r="FM48" s="332"/>
      <c r="FN48" s="332"/>
      <c r="FO48" s="332"/>
      <c r="FP48" s="332"/>
      <c r="FQ48" s="332"/>
      <c r="FR48" s="332"/>
      <c r="FS48" s="332"/>
      <c r="FT48" s="332"/>
      <c r="FU48" s="332"/>
      <c r="FV48" s="332"/>
      <c r="FW48" s="332"/>
      <c r="FX48" s="332"/>
      <c r="FY48" s="332"/>
      <c r="FZ48" s="332"/>
      <c r="GA48" s="332"/>
      <c r="GB48" s="332"/>
      <c r="GC48" s="332"/>
      <c r="GD48" s="332"/>
      <c r="GE48" s="332"/>
      <c r="GF48" s="332"/>
      <c r="GG48" s="332"/>
      <c r="GH48" s="332"/>
      <c r="GI48" s="332"/>
      <c r="GJ48" s="332"/>
      <c r="GK48" s="332"/>
      <c r="GL48" s="332"/>
      <c r="GM48" s="332"/>
      <c r="GN48" s="332"/>
      <c r="GO48" s="332"/>
      <c r="GP48" s="332"/>
      <c r="GQ48" s="332"/>
      <c r="GR48" s="332"/>
      <c r="GS48" s="332"/>
      <c r="GT48" s="332"/>
      <c r="GU48" s="332"/>
      <c r="GV48" s="332"/>
      <c r="GW48" s="332"/>
      <c r="GX48" s="332"/>
      <c r="GY48" s="332"/>
      <c r="GZ48" s="332"/>
      <c r="HA48" s="332"/>
      <c r="HB48" s="332"/>
      <c r="HC48" s="332"/>
      <c r="HD48" s="332"/>
      <c r="HE48" s="332"/>
      <c r="HF48" s="332"/>
      <c r="HG48" s="332"/>
      <c r="HH48" s="332"/>
      <c r="HI48" s="332"/>
      <c r="HJ48" s="332"/>
      <c r="HK48" s="332"/>
      <c r="HL48" s="332"/>
      <c r="HM48" s="332"/>
      <c r="HN48" s="332"/>
      <c r="HO48" s="332"/>
      <c r="HP48" s="332"/>
      <c r="HQ48" s="332"/>
      <c r="HR48" s="332"/>
      <c r="HS48" s="332"/>
      <c r="HT48" s="332"/>
      <c r="HU48" s="332"/>
      <c r="HV48" s="332"/>
      <c r="HW48" s="332"/>
      <c r="HX48" s="332"/>
      <c r="HY48" s="332"/>
    </row>
    <row r="49" s="301" customFormat="1" ht="24" customHeight="1" spans="1:233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2"/>
      <c r="CN49" s="332"/>
      <c r="CO49" s="332"/>
      <c r="CP49" s="332"/>
      <c r="CQ49" s="332"/>
      <c r="CR49" s="332"/>
      <c r="CS49" s="332"/>
      <c r="CT49" s="332"/>
      <c r="CU49" s="332"/>
      <c r="CV49" s="332"/>
      <c r="CW49" s="332"/>
      <c r="CX49" s="332"/>
      <c r="CY49" s="332"/>
      <c r="CZ49" s="332"/>
      <c r="DA49" s="332"/>
      <c r="DB49" s="332"/>
      <c r="DC49" s="332"/>
      <c r="DD49" s="332"/>
      <c r="DE49" s="332"/>
      <c r="DF49" s="332"/>
      <c r="DG49" s="332"/>
      <c r="DH49" s="332"/>
      <c r="DI49" s="332"/>
      <c r="DJ49" s="332"/>
      <c r="DK49" s="332"/>
      <c r="DL49" s="332"/>
      <c r="DM49" s="332"/>
      <c r="DN49" s="332"/>
      <c r="DO49" s="332"/>
      <c r="DP49" s="332"/>
      <c r="DQ49" s="332"/>
      <c r="DR49" s="332"/>
      <c r="DS49" s="332"/>
      <c r="DT49" s="332"/>
      <c r="DU49" s="332"/>
      <c r="DV49" s="332"/>
      <c r="DW49" s="332"/>
      <c r="DX49" s="332"/>
      <c r="DY49" s="332"/>
      <c r="DZ49" s="332"/>
      <c r="EA49" s="332"/>
      <c r="EB49" s="332"/>
      <c r="EC49" s="332"/>
      <c r="ED49" s="332"/>
      <c r="EE49" s="332"/>
      <c r="EF49" s="332"/>
      <c r="EG49" s="332"/>
      <c r="EH49" s="332"/>
      <c r="EI49" s="332"/>
      <c r="EJ49" s="332"/>
      <c r="EK49" s="332"/>
      <c r="EL49" s="332"/>
      <c r="EM49" s="332"/>
      <c r="EN49" s="332"/>
      <c r="EO49" s="332"/>
      <c r="EP49" s="332"/>
      <c r="EQ49" s="332"/>
      <c r="ER49" s="332"/>
      <c r="ES49" s="332"/>
      <c r="ET49" s="332"/>
      <c r="EU49" s="332"/>
      <c r="EV49" s="332"/>
      <c r="EW49" s="332"/>
      <c r="EX49" s="332"/>
      <c r="EY49" s="332"/>
      <c r="EZ49" s="332"/>
      <c r="FA49" s="332"/>
      <c r="FB49" s="332"/>
      <c r="FC49" s="332"/>
      <c r="FD49" s="332"/>
      <c r="FE49" s="332"/>
      <c r="FF49" s="332"/>
      <c r="FG49" s="332"/>
      <c r="FH49" s="332"/>
      <c r="FI49" s="332"/>
      <c r="FJ49" s="332"/>
      <c r="FK49" s="332"/>
      <c r="FL49" s="332"/>
      <c r="FM49" s="332"/>
      <c r="FN49" s="332"/>
      <c r="FO49" s="332"/>
      <c r="FP49" s="332"/>
      <c r="FQ49" s="332"/>
      <c r="FR49" s="332"/>
      <c r="FS49" s="332"/>
      <c r="FT49" s="332"/>
      <c r="FU49" s="332"/>
      <c r="FV49" s="332"/>
      <c r="FW49" s="332"/>
      <c r="FX49" s="332"/>
      <c r="FY49" s="332"/>
      <c r="FZ49" s="332"/>
      <c r="GA49" s="332"/>
      <c r="GB49" s="332"/>
      <c r="GC49" s="332"/>
      <c r="GD49" s="332"/>
      <c r="GE49" s="332"/>
      <c r="GF49" s="332"/>
      <c r="GG49" s="332"/>
      <c r="GH49" s="332"/>
      <c r="GI49" s="332"/>
      <c r="GJ49" s="332"/>
      <c r="GK49" s="332"/>
      <c r="GL49" s="332"/>
      <c r="GM49" s="332"/>
      <c r="GN49" s="332"/>
      <c r="GO49" s="332"/>
      <c r="GP49" s="332"/>
      <c r="GQ49" s="332"/>
      <c r="GR49" s="332"/>
      <c r="GS49" s="332"/>
      <c r="GT49" s="332"/>
      <c r="GU49" s="332"/>
      <c r="GV49" s="332"/>
      <c r="GW49" s="332"/>
      <c r="GX49" s="332"/>
      <c r="GY49" s="332"/>
      <c r="GZ49" s="332"/>
      <c r="HA49" s="332"/>
      <c r="HB49" s="332"/>
      <c r="HC49" s="332"/>
      <c r="HD49" s="332"/>
      <c r="HE49" s="332"/>
      <c r="HF49" s="332"/>
      <c r="HG49" s="332"/>
      <c r="HH49" s="332"/>
      <c r="HI49" s="332"/>
      <c r="HJ49" s="332"/>
      <c r="HK49" s="332"/>
      <c r="HL49" s="332"/>
      <c r="HM49" s="332"/>
      <c r="HN49" s="332"/>
      <c r="HO49" s="332"/>
      <c r="HP49" s="332"/>
      <c r="HQ49" s="332"/>
      <c r="HR49" s="332"/>
      <c r="HS49" s="332"/>
      <c r="HT49" s="332"/>
      <c r="HU49" s="332"/>
      <c r="HV49" s="332"/>
      <c r="HW49" s="332"/>
      <c r="HX49" s="332"/>
      <c r="HY49" s="332"/>
    </row>
    <row r="50" s="301" customFormat="1" ht="24" customHeight="1" spans="1:233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332"/>
      <c r="BM50" s="332"/>
      <c r="BN50" s="332"/>
      <c r="BO50" s="332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32"/>
      <c r="CK50" s="332"/>
      <c r="CL50" s="332"/>
      <c r="CM50" s="332"/>
      <c r="CN50" s="332"/>
      <c r="CO50" s="332"/>
      <c r="CP50" s="332"/>
      <c r="CQ50" s="332"/>
      <c r="CR50" s="332"/>
      <c r="CS50" s="332"/>
      <c r="CT50" s="332"/>
      <c r="CU50" s="332"/>
      <c r="CV50" s="332"/>
      <c r="CW50" s="332"/>
      <c r="CX50" s="332"/>
      <c r="CY50" s="332"/>
      <c r="CZ50" s="332"/>
      <c r="DA50" s="332"/>
      <c r="DB50" s="332"/>
      <c r="DC50" s="332"/>
      <c r="DD50" s="332"/>
      <c r="DE50" s="332"/>
      <c r="DF50" s="332"/>
      <c r="DG50" s="332"/>
      <c r="DH50" s="332"/>
      <c r="DI50" s="332"/>
      <c r="DJ50" s="332"/>
      <c r="DK50" s="332"/>
      <c r="DL50" s="332"/>
      <c r="DM50" s="332"/>
      <c r="DN50" s="332"/>
      <c r="DO50" s="332"/>
      <c r="DP50" s="332"/>
      <c r="DQ50" s="332"/>
      <c r="DR50" s="332"/>
      <c r="DS50" s="332"/>
      <c r="DT50" s="332"/>
      <c r="DU50" s="332"/>
      <c r="DV50" s="332"/>
      <c r="DW50" s="332"/>
      <c r="DX50" s="332"/>
      <c r="DY50" s="332"/>
      <c r="DZ50" s="332"/>
      <c r="EA50" s="332"/>
      <c r="EB50" s="332"/>
      <c r="EC50" s="332"/>
      <c r="ED50" s="332"/>
      <c r="EE50" s="332"/>
      <c r="EF50" s="332"/>
      <c r="EG50" s="332"/>
      <c r="EH50" s="332"/>
      <c r="EI50" s="332"/>
      <c r="EJ50" s="332"/>
      <c r="EK50" s="332"/>
      <c r="EL50" s="332"/>
      <c r="EM50" s="332"/>
      <c r="EN50" s="332"/>
      <c r="EO50" s="332"/>
      <c r="EP50" s="332"/>
      <c r="EQ50" s="332"/>
      <c r="ER50" s="332"/>
      <c r="ES50" s="332"/>
      <c r="ET50" s="332"/>
      <c r="EU50" s="332"/>
      <c r="EV50" s="332"/>
      <c r="EW50" s="332"/>
      <c r="EX50" s="332"/>
      <c r="EY50" s="332"/>
      <c r="EZ50" s="332"/>
      <c r="FA50" s="332"/>
      <c r="FB50" s="332"/>
      <c r="FC50" s="332"/>
      <c r="FD50" s="332"/>
      <c r="FE50" s="332"/>
      <c r="FF50" s="332"/>
      <c r="FG50" s="332"/>
      <c r="FH50" s="332"/>
      <c r="FI50" s="332"/>
      <c r="FJ50" s="332"/>
      <c r="FK50" s="332"/>
      <c r="FL50" s="332"/>
      <c r="FM50" s="332"/>
      <c r="FN50" s="332"/>
      <c r="FO50" s="332"/>
      <c r="FP50" s="332"/>
      <c r="FQ50" s="332"/>
      <c r="FR50" s="332"/>
      <c r="FS50" s="332"/>
      <c r="FT50" s="332"/>
      <c r="FU50" s="332"/>
      <c r="FV50" s="332"/>
      <c r="FW50" s="332"/>
      <c r="FX50" s="332"/>
      <c r="FY50" s="332"/>
      <c r="FZ50" s="332"/>
      <c r="GA50" s="332"/>
      <c r="GB50" s="332"/>
      <c r="GC50" s="332"/>
      <c r="GD50" s="332"/>
      <c r="GE50" s="332"/>
      <c r="GF50" s="332"/>
      <c r="GG50" s="332"/>
      <c r="GH50" s="332"/>
      <c r="GI50" s="332"/>
      <c r="GJ50" s="332"/>
      <c r="GK50" s="332"/>
      <c r="GL50" s="332"/>
      <c r="GM50" s="332"/>
      <c r="GN50" s="332"/>
      <c r="GO50" s="332"/>
      <c r="GP50" s="332"/>
      <c r="GQ50" s="332"/>
      <c r="GR50" s="332"/>
      <c r="GS50" s="332"/>
      <c r="GT50" s="332"/>
      <c r="GU50" s="332"/>
      <c r="GV50" s="332"/>
      <c r="GW50" s="332"/>
      <c r="GX50" s="332"/>
      <c r="GY50" s="332"/>
      <c r="GZ50" s="332"/>
      <c r="HA50" s="332"/>
      <c r="HB50" s="332"/>
      <c r="HC50" s="332"/>
      <c r="HD50" s="332"/>
      <c r="HE50" s="332"/>
      <c r="HF50" s="332"/>
      <c r="HG50" s="332"/>
      <c r="HH50" s="332"/>
      <c r="HI50" s="332"/>
      <c r="HJ50" s="332"/>
      <c r="HK50" s="332"/>
      <c r="HL50" s="332"/>
      <c r="HM50" s="332"/>
      <c r="HN50" s="332"/>
      <c r="HO50" s="332"/>
      <c r="HP50" s="332"/>
      <c r="HQ50" s="332"/>
      <c r="HR50" s="332"/>
      <c r="HS50" s="332"/>
      <c r="HT50" s="332"/>
      <c r="HU50" s="332"/>
      <c r="HV50" s="332"/>
      <c r="HW50" s="332"/>
      <c r="HX50" s="332"/>
      <c r="HY50" s="332"/>
    </row>
    <row r="51" s="301" customFormat="1" ht="24" customHeight="1" spans="1:233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2"/>
      <c r="CN51" s="332"/>
      <c r="CO51" s="332"/>
      <c r="CP51" s="332"/>
      <c r="CQ51" s="332"/>
      <c r="CR51" s="332"/>
      <c r="CS51" s="332"/>
      <c r="CT51" s="332"/>
      <c r="CU51" s="332"/>
      <c r="CV51" s="332"/>
      <c r="CW51" s="332"/>
      <c r="CX51" s="332"/>
      <c r="CY51" s="332"/>
      <c r="CZ51" s="332"/>
      <c r="DA51" s="332"/>
      <c r="DB51" s="332"/>
      <c r="DC51" s="332"/>
      <c r="DD51" s="332"/>
      <c r="DE51" s="332"/>
      <c r="DF51" s="332"/>
      <c r="DG51" s="332"/>
      <c r="DH51" s="332"/>
      <c r="DI51" s="332"/>
      <c r="DJ51" s="332"/>
      <c r="DK51" s="332"/>
      <c r="DL51" s="332"/>
      <c r="DM51" s="332"/>
      <c r="DN51" s="332"/>
      <c r="DO51" s="332"/>
      <c r="DP51" s="332"/>
      <c r="DQ51" s="332"/>
      <c r="DR51" s="332"/>
      <c r="DS51" s="332"/>
      <c r="DT51" s="332"/>
      <c r="DU51" s="332"/>
      <c r="DV51" s="332"/>
      <c r="DW51" s="332"/>
      <c r="DX51" s="332"/>
      <c r="DY51" s="332"/>
      <c r="DZ51" s="332"/>
      <c r="EA51" s="332"/>
      <c r="EB51" s="332"/>
      <c r="EC51" s="332"/>
      <c r="ED51" s="332"/>
      <c r="EE51" s="332"/>
      <c r="EF51" s="332"/>
      <c r="EG51" s="332"/>
      <c r="EH51" s="332"/>
      <c r="EI51" s="332"/>
      <c r="EJ51" s="332"/>
      <c r="EK51" s="332"/>
      <c r="EL51" s="332"/>
      <c r="EM51" s="332"/>
      <c r="EN51" s="332"/>
      <c r="EO51" s="332"/>
      <c r="EP51" s="332"/>
      <c r="EQ51" s="332"/>
      <c r="ER51" s="332"/>
      <c r="ES51" s="332"/>
      <c r="ET51" s="332"/>
      <c r="EU51" s="332"/>
      <c r="EV51" s="332"/>
      <c r="EW51" s="332"/>
      <c r="EX51" s="332"/>
      <c r="EY51" s="332"/>
      <c r="EZ51" s="332"/>
      <c r="FA51" s="332"/>
      <c r="FB51" s="332"/>
      <c r="FC51" s="332"/>
      <c r="FD51" s="332"/>
      <c r="FE51" s="332"/>
      <c r="FF51" s="332"/>
      <c r="FG51" s="332"/>
      <c r="FH51" s="332"/>
      <c r="FI51" s="332"/>
      <c r="FJ51" s="332"/>
      <c r="FK51" s="332"/>
      <c r="FL51" s="332"/>
      <c r="FM51" s="332"/>
      <c r="FN51" s="332"/>
      <c r="FO51" s="332"/>
      <c r="FP51" s="332"/>
      <c r="FQ51" s="332"/>
      <c r="FR51" s="332"/>
      <c r="FS51" s="332"/>
      <c r="FT51" s="332"/>
      <c r="FU51" s="332"/>
      <c r="FV51" s="332"/>
      <c r="FW51" s="332"/>
      <c r="FX51" s="332"/>
      <c r="FY51" s="332"/>
      <c r="FZ51" s="332"/>
      <c r="GA51" s="332"/>
      <c r="GB51" s="332"/>
      <c r="GC51" s="332"/>
      <c r="GD51" s="332"/>
      <c r="GE51" s="332"/>
      <c r="GF51" s="332"/>
      <c r="GG51" s="332"/>
      <c r="GH51" s="332"/>
      <c r="GI51" s="332"/>
      <c r="GJ51" s="332"/>
      <c r="GK51" s="332"/>
      <c r="GL51" s="332"/>
      <c r="GM51" s="332"/>
      <c r="GN51" s="332"/>
      <c r="GO51" s="332"/>
      <c r="GP51" s="332"/>
      <c r="GQ51" s="332"/>
      <c r="GR51" s="332"/>
      <c r="GS51" s="332"/>
      <c r="GT51" s="332"/>
      <c r="GU51" s="332"/>
      <c r="GV51" s="332"/>
      <c r="GW51" s="332"/>
      <c r="GX51" s="332"/>
      <c r="GY51" s="332"/>
      <c r="GZ51" s="332"/>
      <c r="HA51" s="332"/>
      <c r="HB51" s="332"/>
      <c r="HC51" s="332"/>
      <c r="HD51" s="332"/>
      <c r="HE51" s="332"/>
      <c r="HF51" s="332"/>
      <c r="HG51" s="332"/>
      <c r="HH51" s="332"/>
      <c r="HI51" s="332"/>
      <c r="HJ51" s="332"/>
      <c r="HK51" s="332"/>
      <c r="HL51" s="332"/>
      <c r="HM51" s="332"/>
      <c r="HN51" s="332"/>
      <c r="HO51" s="332"/>
      <c r="HP51" s="332"/>
      <c r="HQ51" s="332"/>
      <c r="HR51" s="332"/>
      <c r="HS51" s="332"/>
      <c r="HT51" s="332"/>
      <c r="HU51" s="332"/>
      <c r="HV51" s="332"/>
      <c r="HW51" s="332"/>
      <c r="HX51" s="332"/>
      <c r="HY51" s="332"/>
    </row>
    <row r="52" s="301" customFormat="1" ht="24" customHeight="1" spans="1:233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2"/>
      <c r="CN52" s="332"/>
      <c r="CO52" s="332"/>
      <c r="CP52" s="332"/>
      <c r="CQ52" s="332"/>
      <c r="CR52" s="332"/>
      <c r="CS52" s="332"/>
      <c r="CT52" s="332"/>
      <c r="CU52" s="332"/>
      <c r="CV52" s="332"/>
      <c r="CW52" s="332"/>
      <c r="CX52" s="332"/>
      <c r="CY52" s="332"/>
      <c r="CZ52" s="332"/>
      <c r="DA52" s="332"/>
      <c r="DB52" s="332"/>
      <c r="DC52" s="332"/>
      <c r="DD52" s="332"/>
      <c r="DE52" s="332"/>
      <c r="DF52" s="332"/>
      <c r="DG52" s="332"/>
      <c r="DH52" s="332"/>
      <c r="DI52" s="332"/>
      <c r="DJ52" s="332"/>
      <c r="DK52" s="332"/>
      <c r="DL52" s="332"/>
      <c r="DM52" s="332"/>
      <c r="DN52" s="332"/>
      <c r="DO52" s="332"/>
      <c r="DP52" s="332"/>
      <c r="DQ52" s="332"/>
      <c r="DR52" s="332"/>
      <c r="DS52" s="332"/>
      <c r="DT52" s="332"/>
      <c r="DU52" s="332"/>
      <c r="DV52" s="332"/>
      <c r="DW52" s="332"/>
      <c r="DX52" s="332"/>
      <c r="DY52" s="332"/>
      <c r="DZ52" s="332"/>
      <c r="EA52" s="332"/>
      <c r="EB52" s="332"/>
      <c r="EC52" s="332"/>
      <c r="ED52" s="332"/>
      <c r="EE52" s="332"/>
      <c r="EF52" s="332"/>
      <c r="EG52" s="332"/>
      <c r="EH52" s="332"/>
      <c r="EI52" s="332"/>
      <c r="EJ52" s="332"/>
      <c r="EK52" s="332"/>
      <c r="EL52" s="332"/>
      <c r="EM52" s="332"/>
      <c r="EN52" s="332"/>
      <c r="EO52" s="332"/>
      <c r="EP52" s="332"/>
      <c r="EQ52" s="332"/>
      <c r="ER52" s="332"/>
      <c r="ES52" s="332"/>
      <c r="ET52" s="332"/>
      <c r="EU52" s="332"/>
      <c r="EV52" s="332"/>
      <c r="EW52" s="332"/>
      <c r="EX52" s="332"/>
      <c r="EY52" s="332"/>
      <c r="EZ52" s="332"/>
      <c r="FA52" s="332"/>
      <c r="FB52" s="332"/>
      <c r="FC52" s="332"/>
      <c r="FD52" s="332"/>
      <c r="FE52" s="332"/>
      <c r="FF52" s="332"/>
      <c r="FG52" s="332"/>
      <c r="FH52" s="332"/>
      <c r="FI52" s="332"/>
      <c r="FJ52" s="332"/>
      <c r="FK52" s="332"/>
      <c r="FL52" s="332"/>
      <c r="FM52" s="332"/>
      <c r="FN52" s="332"/>
      <c r="FO52" s="332"/>
      <c r="FP52" s="332"/>
      <c r="FQ52" s="332"/>
      <c r="FR52" s="332"/>
      <c r="FS52" s="332"/>
      <c r="FT52" s="332"/>
      <c r="FU52" s="332"/>
      <c r="FV52" s="332"/>
      <c r="FW52" s="332"/>
      <c r="FX52" s="332"/>
      <c r="FY52" s="332"/>
      <c r="FZ52" s="332"/>
      <c r="GA52" s="332"/>
      <c r="GB52" s="332"/>
      <c r="GC52" s="332"/>
      <c r="GD52" s="332"/>
      <c r="GE52" s="332"/>
      <c r="GF52" s="332"/>
      <c r="GG52" s="332"/>
      <c r="GH52" s="332"/>
      <c r="GI52" s="332"/>
      <c r="GJ52" s="332"/>
      <c r="GK52" s="332"/>
      <c r="GL52" s="332"/>
      <c r="GM52" s="332"/>
      <c r="GN52" s="332"/>
      <c r="GO52" s="332"/>
      <c r="GP52" s="332"/>
      <c r="GQ52" s="332"/>
      <c r="GR52" s="332"/>
      <c r="GS52" s="332"/>
      <c r="GT52" s="332"/>
      <c r="GU52" s="332"/>
      <c r="GV52" s="332"/>
      <c r="GW52" s="332"/>
      <c r="GX52" s="332"/>
      <c r="GY52" s="332"/>
      <c r="GZ52" s="332"/>
      <c r="HA52" s="332"/>
      <c r="HB52" s="332"/>
      <c r="HC52" s="332"/>
      <c r="HD52" s="332"/>
      <c r="HE52" s="332"/>
      <c r="HF52" s="332"/>
      <c r="HG52" s="332"/>
      <c r="HH52" s="332"/>
      <c r="HI52" s="332"/>
      <c r="HJ52" s="332"/>
      <c r="HK52" s="332"/>
      <c r="HL52" s="332"/>
      <c r="HM52" s="332"/>
      <c r="HN52" s="332"/>
      <c r="HO52" s="332"/>
      <c r="HP52" s="332"/>
      <c r="HQ52" s="332"/>
      <c r="HR52" s="332"/>
      <c r="HS52" s="332"/>
      <c r="HT52" s="332"/>
      <c r="HU52" s="332"/>
      <c r="HV52" s="332"/>
      <c r="HW52" s="332"/>
      <c r="HX52" s="332"/>
      <c r="HY52" s="332"/>
    </row>
    <row r="53" s="301" customFormat="1" ht="24" customHeight="1" spans="1:233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  <c r="DD53" s="332"/>
      <c r="DE53" s="332"/>
      <c r="DF53" s="332"/>
      <c r="DG53" s="332"/>
      <c r="DH53" s="332"/>
      <c r="DI53" s="332"/>
      <c r="DJ53" s="332"/>
      <c r="DK53" s="332"/>
      <c r="DL53" s="332"/>
      <c r="DM53" s="332"/>
      <c r="DN53" s="332"/>
      <c r="DO53" s="332"/>
      <c r="DP53" s="332"/>
      <c r="DQ53" s="332"/>
      <c r="DR53" s="332"/>
      <c r="DS53" s="332"/>
      <c r="DT53" s="332"/>
      <c r="DU53" s="332"/>
      <c r="DV53" s="332"/>
      <c r="DW53" s="332"/>
      <c r="DX53" s="332"/>
      <c r="DY53" s="332"/>
      <c r="DZ53" s="332"/>
      <c r="EA53" s="332"/>
      <c r="EB53" s="332"/>
      <c r="EC53" s="332"/>
      <c r="ED53" s="332"/>
      <c r="EE53" s="332"/>
      <c r="EF53" s="332"/>
      <c r="EG53" s="332"/>
      <c r="EH53" s="332"/>
      <c r="EI53" s="332"/>
      <c r="EJ53" s="332"/>
      <c r="EK53" s="332"/>
      <c r="EL53" s="332"/>
      <c r="EM53" s="332"/>
      <c r="EN53" s="332"/>
      <c r="EO53" s="332"/>
      <c r="EP53" s="332"/>
      <c r="EQ53" s="332"/>
      <c r="ER53" s="332"/>
      <c r="ES53" s="332"/>
      <c r="ET53" s="332"/>
      <c r="EU53" s="332"/>
      <c r="EV53" s="332"/>
      <c r="EW53" s="332"/>
      <c r="EX53" s="332"/>
      <c r="EY53" s="332"/>
      <c r="EZ53" s="332"/>
      <c r="FA53" s="332"/>
      <c r="FB53" s="332"/>
      <c r="FC53" s="332"/>
      <c r="FD53" s="332"/>
      <c r="FE53" s="332"/>
      <c r="FF53" s="332"/>
      <c r="FG53" s="332"/>
      <c r="FH53" s="332"/>
      <c r="FI53" s="332"/>
      <c r="FJ53" s="332"/>
      <c r="FK53" s="332"/>
      <c r="FL53" s="332"/>
      <c r="FM53" s="332"/>
      <c r="FN53" s="332"/>
      <c r="FO53" s="332"/>
      <c r="FP53" s="332"/>
      <c r="FQ53" s="332"/>
      <c r="FR53" s="332"/>
      <c r="FS53" s="332"/>
      <c r="FT53" s="332"/>
      <c r="FU53" s="332"/>
      <c r="FV53" s="332"/>
      <c r="FW53" s="332"/>
      <c r="FX53" s="332"/>
      <c r="FY53" s="332"/>
      <c r="FZ53" s="332"/>
      <c r="GA53" s="332"/>
      <c r="GB53" s="332"/>
      <c r="GC53" s="332"/>
      <c r="GD53" s="332"/>
      <c r="GE53" s="332"/>
      <c r="GF53" s="332"/>
      <c r="GG53" s="332"/>
      <c r="GH53" s="332"/>
      <c r="GI53" s="332"/>
      <c r="GJ53" s="332"/>
      <c r="GK53" s="332"/>
      <c r="GL53" s="332"/>
      <c r="GM53" s="332"/>
      <c r="GN53" s="332"/>
      <c r="GO53" s="332"/>
      <c r="GP53" s="332"/>
      <c r="GQ53" s="332"/>
      <c r="GR53" s="332"/>
      <c r="GS53" s="332"/>
      <c r="GT53" s="332"/>
      <c r="GU53" s="332"/>
      <c r="GV53" s="332"/>
      <c r="GW53" s="332"/>
      <c r="GX53" s="332"/>
      <c r="GY53" s="332"/>
      <c r="GZ53" s="332"/>
      <c r="HA53" s="332"/>
      <c r="HB53" s="332"/>
      <c r="HC53" s="332"/>
      <c r="HD53" s="332"/>
      <c r="HE53" s="332"/>
      <c r="HF53" s="332"/>
      <c r="HG53" s="332"/>
      <c r="HH53" s="332"/>
      <c r="HI53" s="332"/>
      <c r="HJ53" s="332"/>
      <c r="HK53" s="332"/>
      <c r="HL53" s="332"/>
      <c r="HM53" s="332"/>
      <c r="HN53" s="332"/>
      <c r="HO53" s="332"/>
      <c r="HP53" s="332"/>
      <c r="HQ53" s="332"/>
      <c r="HR53" s="332"/>
      <c r="HS53" s="332"/>
      <c r="HT53" s="332"/>
      <c r="HU53" s="332"/>
      <c r="HV53" s="332"/>
      <c r="HW53" s="332"/>
      <c r="HX53" s="332"/>
      <c r="HY53" s="332"/>
    </row>
    <row r="54" s="301" customFormat="1" ht="24" customHeight="1" spans="1:233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2"/>
      <c r="CN54" s="332"/>
      <c r="CO54" s="332"/>
      <c r="CP54" s="332"/>
      <c r="CQ54" s="332"/>
      <c r="CR54" s="332"/>
      <c r="CS54" s="332"/>
      <c r="CT54" s="332"/>
      <c r="CU54" s="332"/>
      <c r="CV54" s="332"/>
      <c r="CW54" s="332"/>
      <c r="CX54" s="332"/>
      <c r="CY54" s="332"/>
      <c r="CZ54" s="332"/>
      <c r="DA54" s="332"/>
      <c r="DB54" s="332"/>
      <c r="DC54" s="332"/>
      <c r="DD54" s="332"/>
      <c r="DE54" s="332"/>
      <c r="DF54" s="332"/>
      <c r="DG54" s="332"/>
      <c r="DH54" s="332"/>
      <c r="DI54" s="332"/>
      <c r="DJ54" s="332"/>
      <c r="DK54" s="332"/>
      <c r="DL54" s="332"/>
      <c r="DM54" s="332"/>
      <c r="DN54" s="332"/>
      <c r="DO54" s="332"/>
      <c r="DP54" s="332"/>
      <c r="DQ54" s="332"/>
      <c r="DR54" s="332"/>
      <c r="DS54" s="332"/>
      <c r="DT54" s="332"/>
      <c r="DU54" s="332"/>
      <c r="DV54" s="332"/>
      <c r="DW54" s="332"/>
      <c r="DX54" s="332"/>
      <c r="DY54" s="332"/>
      <c r="DZ54" s="332"/>
      <c r="EA54" s="332"/>
      <c r="EB54" s="332"/>
      <c r="EC54" s="332"/>
      <c r="ED54" s="332"/>
      <c r="EE54" s="332"/>
      <c r="EF54" s="332"/>
      <c r="EG54" s="332"/>
      <c r="EH54" s="332"/>
      <c r="EI54" s="332"/>
      <c r="EJ54" s="332"/>
      <c r="EK54" s="332"/>
      <c r="EL54" s="332"/>
      <c r="EM54" s="332"/>
      <c r="EN54" s="332"/>
      <c r="EO54" s="332"/>
      <c r="EP54" s="332"/>
      <c r="EQ54" s="332"/>
      <c r="ER54" s="332"/>
      <c r="ES54" s="332"/>
      <c r="ET54" s="332"/>
      <c r="EU54" s="332"/>
      <c r="EV54" s="332"/>
      <c r="EW54" s="332"/>
      <c r="EX54" s="332"/>
      <c r="EY54" s="332"/>
      <c r="EZ54" s="332"/>
      <c r="FA54" s="332"/>
      <c r="FB54" s="332"/>
      <c r="FC54" s="332"/>
      <c r="FD54" s="332"/>
      <c r="FE54" s="332"/>
      <c r="FF54" s="332"/>
      <c r="FG54" s="332"/>
      <c r="FH54" s="332"/>
      <c r="FI54" s="332"/>
      <c r="FJ54" s="332"/>
      <c r="FK54" s="332"/>
      <c r="FL54" s="332"/>
      <c r="FM54" s="332"/>
      <c r="FN54" s="332"/>
      <c r="FO54" s="332"/>
      <c r="FP54" s="332"/>
      <c r="FQ54" s="332"/>
      <c r="FR54" s="332"/>
      <c r="FS54" s="332"/>
      <c r="FT54" s="332"/>
      <c r="FU54" s="332"/>
      <c r="FV54" s="332"/>
      <c r="FW54" s="332"/>
      <c r="FX54" s="332"/>
      <c r="FY54" s="332"/>
      <c r="FZ54" s="332"/>
      <c r="GA54" s="332"/>
      <c r="GB54" s="332"/>
      <c r="GC54" s="332"/>
      <c r="GD54" s="332"/>
      <c r="GE54" s="332"/>
      <c r="GF54" s="332"/>
      <c r="GG54" s="332"/>
      <c r="GH54" s="332"/>
      <c r="GI54" s="332"/>
      <c r="GJ54" s="332"/>
      <c r="GK54" s="332"/>
      <c r="GL54" s="332"/>
      <c r="GM54" s="332"/>
      <c r="GN54" s="332"/>
      <c r="GO54" s="332"/>
      <c r="GP54" s="332"/>
      <c r="GQ54" s="332"/>
      <c r="GR54" s="332"/>
      <c r="GS54" s="332"/>
      <c r="GT54" s="332"/>
      <c r="GU54" s="332"/>
      <c r="GV54" s="332"/>
      <c r="GW54" s="332"/>
      <c r="GX54" s="332"/>
      <c r="GY54" s="332"/>
      <c r="GZ54" s="332"/>
      <c r="HA54" s="332"/>
      <c r="HB54" s="332"/>
      <c r="HC54" s="332"/>
      <c r="HD54" s="332"/>
      <c r="HE54" s="332"/>
      <c r="HF54" s="332"/>
      <c r="HG54" s="332"/>
      <c r="HH54" s="332"/>
      <c r="HI54" s="332"/>
      <c r="HJ54" s="332"/>
      <c r="HK54" s="332"/>
      <c r="HL54" s="332"/>
      <c r="HM54" s="332"/>
      <c r="HN54" s="332"/>
      <c r="HO54" s="332"/>
      <c r="HP54" s="332"/>
      <c r="HQ54" s="332"/>
      <c r="HR54" s="332"/>
      <c r="HS54" s="332"/>
      <c r="HT54" s="332"/>
      <c r="HU54" s="332"/>
      <c r="HV54" s="332"/>
      <c r="HW54" s="332"/>
      <c r="HX54" s="332"/>
      <c r="HY54" s="332"/>
    </row>
    <row r="55" s="301" customFormat="1" ht="24" customHeight="1" spans="1:233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2"/>
      <c r="CN55" s="332"/>
      <c r="CO55" s="332"/>
      <c r="CP55" s="332"/>
      <c r="CQ55" s="332"/>
      <c r="CR55" s="332"/>
      <c r="CS55" s="332"/>
      <c r="CT55" s="332"/>
      <c r="CU55" s="332"/>
      <c r="CV55" s="332"/>
      <c r="CW55" s="332"/>
      <c r="CX55" s="332"/>
      <c r="CY55" s="332"/>
      <c r="CZ55" s="332"/>
      <c r="DA55" s="332"/>
      <c r="DB55" s="332"/>
      <c r="DC55" s="332"/>
      <c r="DD55" s="332"/>
      <c r="DE55" s="332"/>
      <c r="DF55" s="332"/>
      <c r="DG55" s="332"/>
      <c r="DH55" s="332"/>
      <c r="DI55" s="332"/>
      <c r="DJ55" s="332"/>
      <c r="DK55" s="332"/>
      <c r="DL55" s="332"/>
      <c r="DM55" s="332"/>
      <c r="DN55" s="332"/>
      <c r="DO55" s="332"/>
      <c r="DP55" s="332"/>
      <c r="DQ55" s="332"/>
      <c r="DR55" s="332"/>
      <c r="DS55" s="332"/>
      <c r="DT55" s="332"/>
      <c r="DU55" s="332"/>
      <c r="DV55" s="332"/>
      <c r="DW55" s="332"/>
      <c r="DX55" s="332"/>
      <c r="DY55" s="332"/>
      <c r="DZ55" s="332"/>
      <c r="EA55" s="332"/>
      <c r="EB55" s="332"/>
      <c r="EC55" s="332"/>
      <c r="ED55" s="332"/>
      <c r="EE55" s="332"/>
      <c r="EF55" s="332"/>
      <c r="EG55" s="332"/>
      <c r="EH55" s="332"/>
      <c r="EI55" s="332"/>
      <c r="EJ55" s="332"/>
      <c r="EK55" s="332"/>
      <c r="EL55" s="332"/>
      <c r="EM55" s="332"/>
      <c r="EN55" s="332"/>
      <c r="EO55" s="332"/>
      <c r="EP55" s="332"/>
      <c r="EQ55" s="332"/>
      <c r="ER55" s="332"/>
      <c r="ES55" s="332"/>
      <c r="ET55" s="332"/>
      <c r="EU55" s="332"/>
      <c r="EV55" s="332"/>
      <c r="EW55" s="332"/>
      <c r="EX55" s="332"/>
      <c r="EY55" s="332"/>
      <c r="EZ55" s="332"/>
      <c r="FA55" s="332"/>
      <c r="FB55" s="332"/>
      <c r="FC55" s="332"/>
      <c r="FD55" s="332"/>
      <c r="FE55" s="332"/>
      <c r="FF55" s="332"/>
      <c r="FG55" s="332"/>
      <c r="FH55" s="332"/>
      <c r="FI55" s="332"/>
      <c r="FJ55" s="332"/>
      <c r="FK55" s="332"/>
      <c r="FL55" s="332"/>
      <c r="FM55" s="332"/>
      <c r="FN55" s="332"/>
      <c r="FO55" s="332"/>
      <c r="FP55" s="332"/>
      <c r="FQ55" s="332"/>
      <c r="FR55" s="332"/>
      <c r="FS55" s="332"/>
      <c r="FT55" s="332"/>
      <c r="FU55" s="332"/>
      <c r="FV55" s="332"/>
      <c r="FW55" s="332"/>
      <c r="FX55" s="332"/>
      <c r="FY55" s="332"/>
      <c r="FZ55" s="332"/>
      <c r="GA55" s="332"/>
      <c r="GB55" s="332"/>
      <c r="GC55" s="332"/>
      <c r="GD55" s="332"/>
      <c r="GE55" s="332"/>
      <c r="GF55" s="332"/>
      <c r="GG55" s="332"/>
      <c r="GH55" s="332"/>
      <c r="GI55" s="332"/>
      <c r="GJ55" s="332"/>
      <c r="GK55" s="332"/>
      <c r="GL55" s="332"/>
      <c r="GM55" s="332"/>
      <c r="GN55" s="332"/>
      <c r="GO55" s="332"/>
      <c r="GP55" s="332"/>
      <c r="GQ55" s="332"/>
      <c r="GR55" s="332"/>
      <c r="GS55" s="332"/>
      <c r="GT55" s="332"/>
      <c r="GU55" s="332"/>
      <c r="GV55" s="332"/>
      <c r="GW55" s="332"/>
      <c r="GX55" s="332"/>
      <c r="GY55" s="332"/>
      <c r="GZ55" s="332"/>
      <c r="HA55" s="332"/>
      <c r="HB55" s="332"/>
      <c r="HC55" s="332"/>
      <c r="HD55" s="332"/>
      <c r="HE55" s="332"/>
      <c r="HF55" s="332"/>
      <c r="HG55" s="332"/>
      <c r="HH55" s="332"/>
      <c r="HI55" s="332"/>
      <c r="HJ55" s="332"/>
      <c r="HK55" s="332"/>
      <c r="HL55" s="332"/>
      <c r="HM55" s="332"/>
      <c r="HN55" s="332"/>
      <c r="HO55" s="332"/>
      <c r="HP55" s="332"/>
      <c r="HQ55" s="332"/>
      <c r="HR55" s="332"/>
      <c r="HS55" s="332"/>
      <c r="HT55" s="332"/>
      <c r="HU55" s="332"/>
      <c r="HV55" s="332"/>
      <c r="HW55" s="332"/>
      <c r="HX55" s="332"/>
      <c r="HY55" s="332"/>
    </row>
    <row r="56" s="301" customFormat="1" ht="24" customHeight="1" spans="1:233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32"/>
      <c r="CK56" s="332"/>
      <c r="CL56" s="332"/>
      <c r="CM56" s="332"/>
      <c r="CN56" s="332"/>
      <c r="CO56" s="332"/>
      <c r="CP56" s="332"/>
      <c r="CQ56" s="332"/>
      <c r="CR56" s="332"/>
      <c r="CS56" s="332"/>
      <c r="CT56" s="332"/>
      <c r="CU56" s="332"/>
      <c r="CV56" s="332"/>
      <c r="CW56" s="332"/>
      <c r="CX56" s="332"/>
      <c r="CY56" s="332"/>
      <c r="CZ56" s="332"/>
      <c r="DA56" s="332"/>
      <c r="DB56" s="332"/>
      <c r="DC56" s="332"/>
      <c r="DD56" s="332"/>
      <c r="DE56" s="332"/>
      <c r="DF56" s="332"/>
      <c r="DG56" s="332"/>
      <c r="DH56" s="332"/>
      <c r="DI56" s="332"/>
      <c r="DJ56" s="332"/>
      <c r="DK56" s="332"/>
      <c r="DL56" s="332"/>
      <c r="DM56" s="332"/>
      <c r="DN56" s="332"/>
      <c r="DO56" s="332"/>
      <c r="DP56" s="332"/>
      <c r="DQ56" s="332"/>
      <c r="DR56" s="332"/>
      <c r="DS56" s="332"/>
      <c r="DT56" s="332"/>
      <c r="DU56" s="332"/>
      <c r="DV56" s="332"/>
      <c r="DW56" s="332"/>
      <c r="DX56" s="332"/>
      <c r="DY56" s="332"/>
      <c r="DZ56" s="332"/>
      <c r="EA56" s="332"/>
      <c r="EB56" s="332"/>
      <c r="EC56" s="332"/>
      <c r="ED56" s="332"/>
      <c r="EE56" s="332"/>
      <c r="EF56" s="332"/>
      <c r="EG56" s="332"/>
      <c r="EH56" s="332"/>
      <c r="EI56" s="332"/>
      <c r="EJ56" s="332"/>
      <c r="EK56" s="332"/>
      <c r="EL56" s="332"/>
      <c r="EM56" s="332"/>
      <c r="EN56" s="332"/>
      <c r="EO56" s="332"/>
      <c r="EP56" s="332"/>
      <c r="EQ56" s="332"/>
      <c r="ER56" s="332"/>
      <c r="ES56" s="332"/>
      <c r="ET56" s="332"/>
      <c r="EU56" s="332"/>
      <c r="EV56" s="332"/>
      <c r="EW56" s="332"/>
      <c r="EX56" s="332"/>
      <c r="EY56" s="332"/>
      <c r="EZ56" s="332"/>
      <c r="FA56" s="332"/>
      <c r="FB56" s="332"/>
      <c r="FC56" s="332"/>
      <c r="FD56" s="332"/>
      <c r="FE56" s="332"/>
      <c r="FF56" s="332"/>
      <c r="FG56" s="332"/>
      <c r="FH56" s="332"/>
      <c r="FI56" s="332"/>
      <c r="FJ56" s="332"/>
      <c r="FK56" s="332"/>
      <c r="FL56" s="332"/>
      <c r="FM56" s="332"/>
      <c r="FN56" s="332"/>
      <c r="FO56" s="332"/>
      <c r="FP56" s="332"/>
      <c r="FQ56" s="332"/>
      <c r="FR56" s="332"/>
      <c r="FS56" s="332"/>
      <c r="FT56" s="332"/>
      <c r="FU56" s="332"/>
      <c r="FV56" s="332"/>
      <c r="FW56" s="332"/>
      <c r="FX56" s="332"/>
      <c r="FY56" s="332"/>
      <c r="FZ56" s="332"/>
      <c r="GA56" s="332"/>
      <c r="GB56" s="332"/>
      <c r="GC56" s="332"/>
      <c r="GD56" s="332"/>
      <c r="GE56" s="332"/>
      <c r="GF56" s="332"/>
      <c r="GG56" s="332"/>
      <c r="GH56" s="332"/>
      <c r="GI56" s="332"/>
      <c r="GJ56" s="332"/>
      <c r="GK56" s="332"/>
      <c r="GL56" s="332"/>
      <c r="GM56" s="332"/>
      <c r="GN56" s="332"/>
      <c r="GO56" s="332"/>
      <c r="GP56" s="332"/>
      <c r="GQ56" s="332"/>
      <c r="GR56" s="332"/>
      <c r="GS56" s="332"/>
      <c r="GT56" s="332"/>
      <c r="GU56" s="332"/>
      <c r="GV56" s="332"/>
      <c r="GW56" s="332"/>
      <c r="GX56" s="332"/>
      <c r="GY56" s="332"/>
      <c r="GZ56" s="332"/>
      <c r="HA56" s="332"/>
      <c r="HB56" s="332"/>
      <c r="HC56" s="332"/>
      <c r="HD56" s="332"/>
      <c r="HE56" s="332"/>
      <c r="HF56" s="332"/>
      <c r="HG56" s="332"/>
      <c r="HH56" s="332"/>
      <c r="HI56" s="332"/>
      <c r="HJ56" s="332"/>
      <c r="HK56" s="332"/>
      <c r="HL56" s="332"/>
      <c r="HM56" s="332"/>
      <c r="HN56" s="332"/>
      <c r="HO56" s="332"/>
      <c r="HP56" s="332"/>
      <c r="HQ56" s="332"/>
      <c r="HR56" s="332"/>
      <c r="HS56" s="332"/>
      <c r="HT56" s="332"/>
      <c r="HU56" s="332"/>
      <c r="HV56" s="332"/>
      <c r="HW56" s="332"/>
      <c r="HX56" s="332"/>
      <c r="HY56" s="332"/>
    </row>
    <row r="57" s="301" customFormat="1" ht="24" customHeight="1" spans="1:233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2"/>
      <c r="BW57" s="332"/>
      <c r="BX57" s="332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2"/>
      <c r="CN57" s="332"/>
      <c r="CO57" s="332"/>
      <c r="CP57" s="332"/>
      <c r="CQ57" s="332"/>
      <c r="CR57" s="332"/>
      <c r="CS57" s="332"/>
      <c r="CT57" s="332"/>
      <c r="CU57" s="332"/>
      <c r="CV57" s="332"/>
      <c r="CW57" s="332"/>
      <c r="CX57" s="332"/>
      <c r="CY57" s="332"/>
      <c r="CZ57" s="332"/>
      <c r="DA57" s="332"/>
      <c r="DB57" s="332"/>
      <c r="DC57" s="332"/>
      <c r="DD57" s="332"/>
      <c r="DE57" s="332"/>
      <c r="DF57" s="332"/>
      <c r="DG57" s="332"/>
      <c r="DH57" s="332"/>
      <c r="DI57" s="332"/>
      <c r="DJ57" s="332"/>
      <c r="DK57" s="332"/>
      <c r="DL57" s="332"/>
      <c r="DM57" s="332"/>
      <c r="DN57" s="332"/>
      <c r="DO57" s="332"/>
      <c r="DP57" s="332"/>
      <c r="DQ57" s="332"/>
      <c r="DR57" s="332"/>
      <c r="DS57" s="332"/>
      <c r="DT57" s="332"/>
      <c r="DU57" s="332"/>
      <c r="DV57" s="332"/>
      <c r="DW57" s="332"/>
      <c r="DX57" s="332"/>
      <c r="DY57" s="332"/>
      <c r="DZ57" s="332"/>
      <c r="EA57" s="332"/>
      <c r="EB57" s="332"/>
      <c r="EC57" s="332"/>
      <c r="ED57" s="332"/>
      <c r="EE57" s="332"/>
      <c r="EF57" s="332"/>
      <c r="EG57" s="332"/>
      <c r="EH57" s="332"/>
      <c r="EI57" s="332"/>
      <c r="EJ57" s="332"/>
      <c r="EK57" s="332"/>
      <c r="EL57" s="332"/>
      <c r="EM57" s="332"/>
      <c r="EN57" s="332"/>
      <c r="EO57" s="332"/>
      <c r="EP57" s="332"/>
      <c r="EQ57" s="332"/>
      <c r="ER57" s="332"/>
      <c r="ES57" s="332"/>
      <c r="ET57" s="332"/>
      <c r="EU57" s="332"/>
      <c r="EV57" s="332"/>
      <c r="EW57" s="332"/>
      <c r="EX57" s="332"/>
      <c r="EY57" s="332"/>
      <c r="EZ57" s="332"/>
      <c r="FA57" s="332"/>
      <c r="FB57" s="332"/>
      <c r="FC57" s="332"/>
      <c r="FD57" s="332"/>
      <c r="FE57" s="332"/>
      <c r="FF57" s="332"/>
      <c r="FG57" s="332"/>
      <c r="FH57" s="332"/>
      <c r="FI57" s="332"/>
      <c r="FJ57" s="332"/>
      <c r="FK57" s="332"/>
      <c r="FL57" s="332"/>
      <c r="FM57" s="332"/>
      <c r="FN57" s="332"/>
      <c r="FO57" s="332"/>
      <c r="FP57" s="332"/>
      <c r="FQ57" s="332"/>
      <c r="FR57" s="332"/>
      <c r="FS57" s="332"/>
      <c r="FT57" s="332"/>
      <c r="FU57" s="332"/>
      <c r="FV57" s="332"/>
      <c r="FW57" s="332"/>
      <c r="FX57" s="332"/>
      <c r="FY57" s="332"/>
      <c r="FZ57" s="332"/>
      <c r="GA57" s="332"/>
      <c r="GB57" s="332"/>
      <c r="GC57" s="332"/>
      <c r="GD57" s="332"/>
      <c r="GE57" s="332"/>
      <c r="GF57" s="332"/>
      <c r="GG57" s="332"/>
      <c r="GH57" s="332"/>
      <c r="GI57" s="332"/>
      <c r="GJ57" s="332"/>
      <c r="GK57" s="332"/>
      <c r="GL57" s="332"/>
      <c r="GM57" s="332"/>
      <c r="GN57" s="332"/>
      <c r="GO57" s="332"/>
      <c r="GP57" s="332"/>
      <c r="GQ57" s="332"/>
      <c r="GR57" s="332"/>
      <c r="GS57" s="332"/>
      <c r="GT57" s="332"/>
      <c r="GU57" s="332"/>
      <c r="GV57" s="332"/>
      <c r="GW57" s="332"/>
      <c r="GX57" s="332"/>
      <c r="GY57" s="332"/>
      <c r="GZ57" s="332"/>
      <c r="HA57" s="332"/>
      <c r="HB57" s="332"/>
      <c r="HC57" s="332"/>
      <c r="HD57" s="332"/>
      <c r="HE57" s="332"/>
      <c r="HF57" s="332"/>
      <c r="HG57" s="332"/>
      <c r="HH57" s="332"/>
      <c r="HI57" s="332"/>
      <c r="HJ57" s="332"/>
      <c r="HK57" s="332"/>
      <c r="HL57" s="332"/>
      <c r="HM57" s="332"/>
      <c r="HN57" s="332"/>
      <c r="HO57" s="332"/>
      <c r="HP57" s="332"/>
      <c r="HQ57" s="332"/>
      <c r="HR57" s="332"/>
      <c r="HS57" s="332"/>
      <c r="HT57" s="332"/>
      <c r="HU57" s="332"/>
      <c r="HV57" s="332"/>
      <c r="HW57" s="332"/>
      <c r="HX57" s="332"/>
      <c r="HY57" s="332"/>
    </row>
    <row r="58" s="301" customFormat="1" ht="24" customHeight="1" spans="1:233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2"/>
      <c r="DB58" s="332"/>
      <c r="DC58" s="332"/>
      <c r="DD58" s="332"/>
      <c r="DE58" s="332"/>
      <c r="DF58" s="332"/>
      <c r="DG58" s="332"/>
      <c r="DH58" s="332"/>
      <c r="DI58" s="332"/>
      <c r="DJ58" s="332"/>
      <c r="DK58" s="332"/>
      <c r="DL58" s="332"/>
      <c r="DM58" s="332"/>
      <c r="DN58" s="332"/>
      <c r="DO58" s="332"/>
      <c r="DP58" s="332"/>
      <c r="DQ58" s="332"/>
      <c r="DR58" s="332"/>
      <c r="DS58" s="332"/>
      <c r="DT58" s="332"/>
      <c r="DU58" s="332"/>
      <c r="DV58" s="332"/>
      <c r="DW58" s="332"/>
      <c r="DX58" s="332"/>
      <c r="DY58" s="332"/>
      <c r="DZ58" s="332"/>
      <c r="EA58" s="332"/>
      <c r="EB58" s="332"/>
      <c r="EC58" s="332"/>
      <c r="ED58" s="332"/>
      <c r="EE58" s="332"/>
      <c r="EF58" s="332"/>
      <c r="EG58" s="332"/>
      <c r="EH58" s="332"/>
      <c r="EI58" s="332"/>
      <c r="EJ58" s="332"/>
      <c r="EK58" s="332"/>
      <c r="EL58" s="332"/>
      <c r="EM58" s="332"/>
      <c r="EN58" s="332"/>
      <c r="EO58" s="332"/>
      <c r="EP58" s="332"/>
      <c r="EQ58" s="332"/>
      <c r="ER58" s="332"/>
      <c r="ES58" s="332"/>
      <c r="ET58" s="332"/>
      <c r="EU58" s="332"/>
      <c r="EV58" s="332"/>
      <c r="EW58" s="332"/>
      <c r="EX58" s="332"/>
      <c r="EY58" s="332"/>
      <c r="EZ58" s="332"/>
      <c r="FA58" s="332"/>
      <c r="FB58" s="332"/>
      <c r="FC58" s="332"/>
      <c r="FD58" s="332"/>
      <c r="FE58" s="332"/>
      <c r="FF58" s="332"/>
      <c r="FG58" s="332"/>
      <c r="FH58" s="332"/>
      <c r="FI58" s="332"/>
      <c r="FJ58" s="332"/>
      <c r="FK58" s="332"/>
      <c r="FL58" s="332"/>
      <c r="FM58" s="332"/>
      <c r="FN58" s="332"/>
      <c r="FO58" s="332"/>
      <c r="FP58" s="332"/>
      <c r="FQ58" s="332"/>
      <c r="FR58" s="332"/>
      <c r="FS58" s="332"/>
      <c r="FT58" s="332"/>
      <c r="FU58" s="332"/>
      <c r="FV58" s="332"/>
      <c r="FW58" s="332"/>
      <c r="FX58" s="332"/>
      <c r="FY58" s="332"/>
      <c r="FZ58" s="332"/>
      <c r="GA58" s="332"/>
      <c r="GB58" s="332"/>
      <c r="GC58" s="332"/>
      <c r="GD58" s="332"/>
      <c r="GE58" s="332"/>
      <c r="GF58" s="332"/>
      <c r="GG58" s="332"/>
      <c r="GH58" s="332"/>
      <c r="GI58" s="332"/>
      <c r="GJ58" s="332"/>
      <c r="GK58" s="332"/>
      <c r="GL58" s="332"/>
      <c r="GM58" s="332"/>
      <c r="GN58" s="332"/>
      <c r="GO58" s="332"/>
      <c r="GP58" s="332"/>
      <c r="GQ58" s="332"/>
      <c r="GR58" s="332"/>
      <c r="GS58" s="332"/>
      <c r="GT58" s="332"/>
      <c r="GU58" s="332"/>
      <c r="GV58" s="332"/>
      <c r="GW58" s="332"/>
      <c r="GX58" s="332"/>
      <c r="GY58" s="332"/>
      <c r="GZ58" s="332"/>
      <c r="HA58" s="332"/>
      <c r="HB58" s="332"/>
      <c r="HC58" s="332"/>
      <c r="HD58" s="332"/>
      <c r="HE58" s="332"/>
      <c r="HF58" s="332"/>
      <c r="HG58" s="332"/>
      <c r="HH58" s="332"/>
      <c r="HI58" s="332"/>
      <c r="HJ58" s="332"/>
      <c r="HK58" s="332"/>
      <c r="HL58" s="332"/>
      <c r="HM58" s="332"/>
      <c r="HN58" s="332"/>
      <c r="HO58" s="332"/>
      <c r="HP58" s="332"/>
      <c r="HQ58" s="332"/>
      <c r="HR58" s="332"/>
      <c r="HS58" s="332"/>
      <c r="HT58" s="332"/>
      <c r="HU58" s="332"/>
      <c r="HV58" s="332"/>
      <c r="HW58" s="332"/>
      <c r="HX58" s="332"/>
      <c r="HY58" s="332"/>
    </row>
    <row r="59" s="301" customFormat="1" ht="24" customHeight="1" spans="1:233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2"/>
      <c r="CX59" s="332"/>
      <c r="CY59" s="332"/>
      <c r="CZ59" s="332"/>
      <c r="DA59" s="332"/>
      <c r="DB59" s="332"/>
      <c r="DC59" s="332"/>
      <c r="DD59" s="332"/>
      <c r="DE59" s="332"/>
      <c r="DF59" s="332"/>
      <c r="DG59" s="332"/>
      <c r="DH59" s="332"/>
      <c r="DI59" s="332"/>
      <c r="DJ59" s="332"/>
      <c r="DK59" s="332"/>
      <c r="DL59" s="332"/>
      <c r="DM59" s="332"/>
      <c r="DN59" s="332"/>
      <c r="DO59" s="332"/>
      <c r="DP59" s="332"/>
      <c r="DQ59" s="332"/>
      <c r="DR59" s="332"/>
      <c r="DS59" s="332"/>
      <c r="DT59" s="332"/>
      <c r="DU59" s="332"/>
      <c r="DV59" s="332"/>
      <c r="DW59" s="332"/>
      <c r="DX59" s="332"/>
      <c r="DY59" s="332"/>
      <c r="DZ59" s="332"/>
      <c r="EA59" s="332"/>
      <c r="EB59" s="332"/>
      <c r="EC59" s="332"/>
      <c r="ED59" s="332"/>
      <c r="EE59" s="332"/>
      <c r="EF59" s="332"/>
      <c r="EG59" s="332"/>
      <c r="EH59" s="332"/>
      <c r="EI59" s="332"/>
      <c r="EJ59" s="332"/>
      <c r="EK59" s="332"/>
      <c r="EL59" s="332"/>
      <c r="EM59" s="332"/>
      <c r="EN59" s="332"/>
      <c r="EO59" s="332"/>
      <c r="EP59" s="332"/>
      <c r="EQ59" s="332"/>
      <c r="ER59" s="332"/>
      <c r="ES59" s="332"/>
      <c r="ET59" s="332"/>
      <c r="EU59" s="332"/>
      <c r="EV59" s="332"/>
      <c r="EW59" s="332"/>
      <c r="EX59" s="332"/>
      <c r="EY59" s="332"/>
      <c r="EZ59" s="332"/>
      <c r="FA59" s="332"/>
      <c r="FB59" s="332"/>
      <c r="FC59" s="332"/>
      <c r="FD59" s="332"/>
      <c r="FE59" s="332"/>
      <c r="FF59" s="332"/>
      <c r="FG59" s="332"/>
      <c r="FH59" s="332"/>
      <c r="FI59" s="332"/>
      <c r="FJ59" s="332"/>
      <c r="FK59" s="332"/>
      <c r="FL59" s="332"/>
      <c r="FM59" s="332"/>
      <c r="FN59" s="332"/>
      <c r="FO59" s="332"/>
      <c r="FP59" s="332"/>
      <c r="FQ59" s="332"/>
      <c r="FR59" s="332"/>
      <c r="FS59" s="332"/>
      <c r="FT59" s="332"/>
      <c r="FU59" s="332"/>
      <c r="FV59" s="332"/>
      <c r="FW59" s="332"/>
      <c r="FX59" s="332"/>
      <c r="FY59" s="332"/>
      <c r="FZ59" s="332"/>
      <c r="GA59" s="332"/>
      <c r="GB59" s="332"/>
      <c r="GC59" s="332"/>
      <c r="GD59" s="332"/>
      <c r="GE59" s="332"/>
      <c r="GF59" s="332"/>
      <c r="GG59" s="332"/>
      <c r="GH59" s="332"/>
      <c r="GI59" s="332"/>
      <c r="GJ59" s="332"/>
      <c r="GK59" s="332"/>
      <c r="GL59" s="332"/>
      <c r="GM59" s="332"/>
      <c r="GN59" s="332"/>
      <c r="GO59" s="332"/>
      <c r="GP59" s="332"/>
      <c r="GQ59" s="332"/>
      <c r="GR59" s="332"/>
      <c r="GS59" s="332"/>
      <c r="GT59" s="332"/>
      <c r="GU59" s="332"/>
      <c r="GV59" s="332"/>
      <c r="GW59" s="332"/>
      <c r="GX59" s="332"/>
      <c r="GY59" s="332"/>
      <c r="GZ59" s="332"/>
      <c r="HA59" s="332"/>
      <c r="HB59" s="332"/>
      <c r="HC59" s="332"/>
      <c r="HD59" s="332"/>
      <c r="HE59" s="332"/>
      <c r="HF59" s="332"/>
      <c r="HG59" s="332"/>
      <c r="HH59" s="332"/>
      <c r="HI59" s="332"/>
      <c r="HJ59" s="332"/>
      <c r="HK59" s="332"/>
      <c r="HL59" s="332"/>
      <c r="HM59" s="332"/>
      <c r="HN59" s="332"/>
      <c r="HO59" s="332"/>
      <c r="HP59" s="332"/>
      <c r="HQ59" s="332"/>
      <c r="HR59" s="332"/>
      <c r="HS59" s="332"/>
      <c r="HT59" s="332"/>
      <c r="HU59" s="332"/>
      <c r="HV59" s="332"/>
      <c r="HW59" s="332"/>
      <c r="HX59" s="332"/>
      <c r="HY59" s="332"/>
    </row>
    <row r="60" s="301" customFormat="1" ht="24" customHeight="1" spans="1:233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2"/>
      <c r="CN60" s="332"/>
      <c r="CO60" s="332"/>
      <c r="CP60" s="332"/>
      <c r="CQ60" s="332"/>
      <c r="CR60" s="332"/>
      <c r="CS60" s="332"/>
      <c r="CT60" s="332"/>
      <c r="CU60" s="332"/>
      <c r="CV60" s="332"/>
      <c r="CW60" s="332"/>
      <c r="CX60" s="332"/>
      <c r="CY60" s="332"/>
      <c r="CZ60" s="332"/>
      <c r="DA60" s="332"/>
      <c r="DB60" s="332"/>
      <c r="DC60" s="332"/>
      <c r="DD60" s="332"/>
      <c r="DE60" s="332"/>
      <c r="DF60" s="332"/>
      <c r="DG60" s="332"/>
      <c r="DH60" s="332"/>
      <c r="DI60" s="332"/>
      <c r="DJ60" s="332"/>
      <c r="DK60" s="332"/>
      <c r="DL60" s="332"/>
      <c r="DM60" s="332"/>
      <c r="DN60" s="332"/>
      <c r="DO60" s="332"/>
      <c r="DP60" s="332"/>
      <c r="DQ60" s="332"/>
      <c r="DR60" s="332"/>
      <c r="DS60" s="332"/>
      <c r="DT60" s="332"/>
      <c r="DU60" s="332"/>
      <c r="DV60" s="332"/>
      <c r="DW60" s="332"/>
      <c r="DX60" s="332"/>
      <c r="DY60" s="332"/>
      <c r="DZ60" s="332"/>
      <c r="EA60" s="332"/>
      <c r="EB60" s="332"/>
      <c r="EC60" s="332"/>
      <c r="ED60" s="332"/>
      <c r="EE60" s="332"/>
      <c r="EF60" s="332"/>
      <c r="EG60" s="332"/>
      <c r="EH60" s="332"/>
      <c r="EI60" s="332"/>
      <c r="EJ60" s="332"/>
      <c r="EK60" s="332"/>
      <c r="EL60" s="332"/>
      <c r="EM60" s="332"/>
      <c r="EN60" s="332"/>
      <c r="EO60" s="332"/>
      <c r="EP60" s="332"/>
      <c r="EQ60" s="332"/>
      <c r="ER60" s="332"/>
      <c r="ES60" s="332"/>
      <c r="ET60" s="332"/>
      <c r="EU60" s="332"/>
      <c r="EV60" s="332"/>
      <c r="EW60" s="332"/>
      <c r="EX60" s="332"/>
      <c r="EY60" s="332"/>
      <c r="EZ60" s="332"/>
      <c r="FA60" s="332"/>
      <c r="FB60" s="332"/>
      <c r="FC60" s="332"/>
      <c r="FD60" s="332"/>
      <c r="FE60" s="332"/>
      <c r="FF60" s="332"/>
      <c r="FG60" s="332"/>
      <c r="FH60" s="332"/>
      <c r="FI60" s="332"/>
      <c r="FJ60" s="332"/>
      <c r="FK60" s="332"/>
      <c r="FL60" s="332"/>
      <c r="FM60" s="332"/>
      <c r="FN60" s="332"/>
      <c r="FO60" s="332"/>
      <c r="FP60" s="332"/>
      <c r="FQ60" s="332"/>
      <c r="FR60" s="332"/>
      <c r="FS60" s="332"/>
      <c r="FT60" s="332"/>
      <c r="FU60" s="332"/>
      <c r="FV60" s="332"/>
      <c r="FW60" s="332"/>
      <c r="FX60" s="332"/>
      <c r="FY60" s="332"/>
      <c r="FZ60" s="332"/>
      <c r="GA60" s="332"/>
      <c r="GB60" s="332"/>
      <c r="GC60" s="332"/>
      <c r="GD60" s="332"/>
      <c r="GE60" s="332"/>
      <c r="GF60" s="332"/>
      <c r="GG60" s="332"/>
      <c r="GH60" s="332"/>
      <c r="GI60" s="332"/>
      <c r="GJ60" s="332"/>
      <c r="GK60" s="332"/>
      <c r="GL60" s="332"/>
      <c r="GM60" s="332"/>
      <c r="GN60" s="332"/>
      <c r="GO60" s="332"/>
      <c r="GP60" s="332"/>
      <c r="GQ60" s="332"/>
      <c r="GR60" s="332"/>
      <c r="GS60" s="332"/>
      <c r="GT60" s="332"/>
      <c r="GU60" s="332"/>
      <c r="GV60" s="332"/>
      <c r="GW60" s="332"/>
      <c r="GX60" s="332"/>
      <c r="GY60" s="332"/>
      <c r="GZ60" s="332"/>
      <c r="HA60" s="332"/>
      <c r="HB60" s="332"/>
      <c r="HC60" s="332"/>
      <c r="HD60" s="332"/>
      <c r="HE60" s="332"/>
      <c r="HF60" s="332"/>
      <c r="HG60" s="332"/>
      <c r="HH60" s="332"/>
      <c r="HI60" s="332"/>
      <c r="HJ60" s="332"/>
      <c r="HK60" s="332"/>
      <c r="HL60" s="332"/>
      <c r="HM60" s="332"/>
      <c r="HN60" s="332"/>
      <c r="HO60" s="332"/>
      <c r="HP60" s="332"/>
      <c r="HQ60" s="332"/>
      <c r="HR60" s="332"/>
      <c r="HS60" s="332"/>
      <c r="HT60" s="332"/>
      <c r="HU60" s="332"/>
      <c r="HV60" s="332"/>
      <c r="HW60" s="332"/>
      <c r="HX60" s="332"/>
      <c r="HY60" s="332"/>
    </row>
    <row r="61" s="301" customFormat="1" ht="24" customHeight="1" spans="1:233">
      <c r="A61" s="332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2"/>
      <c r="CN61" s="332"/>
      <c r="CO61" s="332"/>
      <c r="CP61" s="332"/>
      <c r="CQ61" s="332"/>
      <c r="CR61" s="332"/>
      <c r="CS61" s="332"/>
      <c r="CT61" s="332"/>
      <c r="CU61" s="332"/>
      <c r="CV61" s="332"/>
      <c r="CW61" s="332"/>
      <c r="CX61" s="332"/>
      <c r="CY61" s="332"/>
      <c r="CZ61" s="332"/>
      <c r="DA61" s="332"/>
      <c r="DB61" s="332"/>
      <c r="DC61" s="332"/>
      <c r="DD61" s="332"/>
      <c r="DE61" s="332"/>
      <c r="DF61" s="332"/>
      <c r="DG61" s="332"/>
      <c r="DH61" s="332"/>
      <c r="DI61" s="332"/>
      <c r="DJ61" s="332"/>
      <c r="DK61" s="332"/>
      <c r="DL61" s="332"/>
      <c r="DM61" s="332"/>
      <c r="DN61" s="332"/>
      <c r="DO61" s="332"/>
      <c r="DP61" s="332"/>
      <c r="DQ61" s="332"/>
      <c r="DR61" s="332"/>
      <c r="DS61" s="332"/>
      <c r="DT61" s="332"/>
      <c r="DU61" s="332"/>
      <c r="DV61" s="332"/>
      <c r="DW61" s="332"/>
      <c r="DX61" s="332"/>
      <c r="DY61" s="332"/>
      <c r="DZ61" s="332"/>
      <c r="EA61" s="332"/>
      <c r="EB61" s="332"/>
      <c r="EC61" s="332"/>
      <c r="ED61" s="332"/>
      <c r="EE61" s="332"/>
      <c r="EF61" s="332"/>
      <c r="EG61" s="332"/>
      <c r="EH61" s="332"/>
      <c r="EI61" s="332"/>
      <c r="EJ61" s="332"/>
      <c r="EK61" s="332"/>
      <c r="EL61" s="332"/>
      <c r="EM61" s="332"/>
      <c r="EN61" s="332"/>
      <c r="EO61" s="332"/>
      <c r="EP61" s="332"/>
      <c r="EQ61" s="332"/>
      <c r="ER61" s="332"/>
      <c r="ES61" s="332"/>
      <c r="ET61" s="332"/>
      <c r="EU61" s="332"/>
      <c r="EV61" s="332"/>
      <c r="EW61" s="332"/>
      <c r="EX61" s="332"/>
      <c r="EY61" s="332"/>
      <c r="EZ61" s="332"/>
      <c r="FA61" s="332"/>
      <c r="FB61" s="332"/>
      <c r="FC61" s="332"/>
      <c r="FD61" s="332"/>
      <c r="FE61" s="332"/>
      <c r="FF61" s="332"/>
      <c r="FG61" s="332"/>
      <c r="FH61" s="332"/>
      <c r="FI61" s="332"/>
      <c r="FJ61" s="332"/>
      <c r="FK61" s="332"/>
      <c r="FL61" s="332"/>
      <c r="FM61" s="332"/>
      <c r="FN61" s="332"/>
      <c r="FO61" s="332"/>
      <c r="FP61" s="332"/>
      <c r="FQ61" s="332"/>
      <c r="FR61" s="332"/>
      <c r="FS61" s="332"/>
      <c r="FT61" s="332"/>
      <c r="FU61" s="332"/>
      <c r="FV61" s="332"/>
      <c r="FW61" s="332"/>
      <c r="FX61" s="332"/>
      <c r="FY61" s="332"/>
      <c r="FZ61" s="332"/>
      <c r="GA61" s="332"/>
      <c r="GB61" s="332"/>
      <c r="GC61" s="332"/>
      <c r="GD61" s="332"/>
      <c r="GE61" s="332"/>
      <c r="GF61" s="332"/>
      <c r="GG61" s="332"/>
      <c r="GH61" s="332"/>
      <c r="GI61" s="332"/>
      <c r="GJ61" s="332"/>
      <c r="GK61" s="332"/>
      <c r="GL61" s="332"/>
      <c r="GM61" s="332"/>
      <c r="GN61" s="332"/>
      <c r="GO61" s="332"/>
      <c r="GP61" s="332"/>
      <c r="GQ61" s="332"/>
      <c r="GR61" s="332"/>
      <c r="GS61" s="332"/>
      <c r="GT61" s="332"/>
      <c r="GU61" s="332"/>
      <c r="GV61" s="332"/>
      <c r="GW61" s="332"/>
      <c r="GX61" s="332"/>
      <c r="GY61" s="332"/>
      <c r="GZ61" s="332"/>
      <c r="HA61" s="332"/>
      <c r="HB61" s="332"/>
      <c r="HC61" s="332"/>
      <c r="HD61" s="332"/>
      <c r="HE61" s="332"/>
      <c r="HF61" s="332"/>
      <c r="HG61" s="332"/>
      <c r="HH61" s="332"/>
      <c r="HI61" s="332"/>
      <c r="HJ61" s="332"/>
      <c r="HK61" s="332"/>
      <c r="HL61" s="332"/>
      <c r="HM61" s="332"/>
      <c r="HN61" s="332"/>
      <c r="HO61" s="332"/>
      <c r="HP61" s="332"/>
      <c r="HQ61" s="332"/>
      <c r="HR61" s="332"/>
      <c r="HS61" s="332"/>
      <c r="HT61" s="332"/>
      <c r="HU61" s="332"/>
      <c r="HV61" s="332"/>
      <c r="HW61" s="332"/>
      <c r="HX61" s="332"/>
      <c r="HY61" s="332"/>
    </row>
    <row r="62" s="301" customFormat="1" ht="24" customHeight="1" spans="1:233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32"/>
      <c r="CU62" s="332"/>
      <c r="CV62" s="332"/>
      <c r="CW62" s="332"/>
      <c r="CX62" s="332"/>
      <c r="CY62" s="332"/>
      <c r="CZ62" s="332"/>
      <c r="DA62" s="332"/>
      <c r="DB62" s="332"/>
      <c r="DC62" s="332"/>
      <c r="DD62" s="332"/>
      <c r="DE62" s="332"/>
      <c r="DF62" s="332"/>
      <c r="DG62" s="332"/>
      <c r="DH62" s="332"/>
      <c r="DI62" s="332"/>
      <c r="DJ62" s="332"/>
      <c r="DK62" s="332"/>
      <c r="DL62" s="332"/>
      <c r="DM62" s="332"/>
      <c r="DN62" s="332"/>
      <c r="DO62" s="332"/>
      <c r="DP62" s="332"/>
      <c r="DQ62" s="332"/>
      <c r="DR62" s="332"/>
      <c r="DS62" s="332"/>
      <c r="DT62" s="332"/>
      <c r="DU62" s="332"/>
      <c r="DV62" s="332"/>
      <c r="DW62" s="332"/>
      <c r="DX62" s="332"/>
      <c r="DY62" s="332"/>
      <c r="DZ62" s="332"/>
      <c r="EA62" s="332"/>
      <c r="EB62" s="332"/>
      <c r="EC62" s="332"/>
      <c r="ED62" s="332"/>
      <c r="EE62" s="332"/>
      <c r="EF62" s="332"/>
      <c r="EG62" s="332"/>
      <c r="EH62" s="332"/>
      <c r="EI62" s="332"/>
      <c r="EJ62" s="332"/>
      <c r="EK62" s="332"/>
      <c r="EL62" s="332"/>
      <c r="EM62" s="332"/>
      <c r="EN62" s="332"/>
      <c r="EO62" s="332"/>
      <c r="EP62" s="332"/>
      <c r="EQ62" s="332"/>
      <c r="ER62" s="332"/>
      <c r="ES62" s="332"/>
      <c r="ET62" s="332"/>
      <c r="EU62" s="332"/>
      <c r="EV62" s="332"/>
      <c r="EW62" s="332"/>
      <c r="EX62" s="332"/>
      <c r="EY62" s="332"/>
      <c r="EZ62" s="332"/>
      <c r="FA62" s="332"/>
      <c r="FB62" s="332"/>
      <c r="FC62" s="332"/>
      <c r="FD62" s="332"/>
      <c r="FE62" s="332"/>
      <c r="FF62" s="332"/>
      <c r="FG62" s="332"/>
      <c r="FH62" s="332"/>
      <c r="FI62" s="332"/>
      <c r="FJ62" s="332"/>
      <c r="FK62" s="332"/>
      <c r="FL62" s="332"/>
      <c r="FM62" s="332"/>
      <c r="FN62" s="332"/>
      <c r="FO62" s="332"/>
      <c r="FP62" s="332"/>
      <c r="FQ62" s="332"/>
      <c r="FR62" s="332"/>
      <c r="FS62" s="332"/>
      <c r="FT62" s="332"/>
      <c r="FU62" s="332"/>
      <c r="FV62" s="332"/>
      <c r="FW62" s="332"/>
      <c r="FX62" s="332"/>
      <c r="FY62" s="332"/>
      <c r="FZ62" s="332"/>
      <c r="GA62" s="332"/>
      <c r="GB62" s="332"/>
      <c r="GC62" s="332"/>
      <c r="GD62" s="332"/>
      <c r="GE62" s="332"/>
      <c r="GF62" s="332"/>
      <c r="GG62" s="332"/>
      <c r="GH62" s="332"/>
      <c r="GI62" s="332"/>
      <c r="GJ62" s="332"/>
      <c r="GK62" s="332"/>
      <c r="GL62" s="332"/>
      <c r="GM62" s="332"/>
      <c r="GN62" s="332"/>
      <c r="GO62" s="332"/>
      <c r="GP62" s="332"/>
      <c r="GQ62" s="332"/>
      <c r="GR62" s="332"/>
      <c r="GS62" s="332"/>
      <c r="GT62" s="332"/>
      <c r="GU62" s="332"/>
      <c r="GV62" s="332"/>
      <c r="GW62" s="332"/>
      <c r="GX62" s="332"/>
      <c r="GY62" s="332"/>
      <c r="GZ62" s="332"/>
      <c r="HA62" s="332"/>
      <c r="HB62" s="332"/>
      <c r="HC62" s="332"/>
      <c r="HD62" s="332"/>
      <c r="HE62" s="332"/>
      <c r="HF62" s="332"/>
      <c r="HG62" s="332"/>
      <c r="HH62" s="332"/>
      <c r="HI62" s="332"/>
      <c r="HJ62" s="332"/>
      <c r="HK62" s="332"/>
      <c r="HL62" s="332"/>
      <c r="HM62" s="332"/>
      <c r="HN62" s="332"/>
      <c r="HO62" s="332"/>
      <c r="HP62" s="332"/>
      <c r="HQ62" s="332"/>
      <c r="HR62" s="332"/>
      <c r="HS62" s="332"/>
      <c r="HT62" s="332"/>
      <c r="HU62" s="332"/>
      <c r="HV62" s="332"/>
      <c r="HW62" s="332"/>
      <c r="HX62" s="332"/>
      <c r="HY62" s="332"/>
    </row>
    <row r="63" s="301" customFormat="1" ht="24" customHeight="1" spans="1:233">
      <c r="A63" s="332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332"/>
      <c r="BN63" s="332"/>
      <c r="BO63" s="332"/>
      <c r="BP63" s="332"/>
      <c r="BQ63" s="332"/>
      <c r="BR63" s="332"/>
      <c r="BS63" s="332"/>
      <c r="BT63" s="332"/>
      <c r="BU63" s="332"/>
      <c r="BV63" s="332"/>
      <c r="BW63" s="332"/>
      <c r="BX63" s="332"/>
      <c r="BY63" s="332"/>
      <c r="BZ63" s="332"/>
      <c r="CA63" s="332"/>
      <c r="CB63" s="332"/>
      <c r="CC63" s="332"/>
      <c r="CD63" s="332"/>
      <c r="CE63" s="332"/>
      <c r="CF63" s="332"/>
      <c r="CG63" s="332"/>
      <c r="CH63" s="332"/>
      <c r="CI63" s="332"/>
      <c r="CJ63" s="332"/>
      <c r="CK63" s="332"/>
      <c r="CL63" s="332"/>
      <c r="CM63" s="332"/>
      <c r="CN63" s="332"/>
      <c r="CO63" s="332"/>
      <c r="CP63" s="332"/>
      <c r="CQ63" s="332"/>
      <c r="CR63" s="332"/>
      <c r="CS63" s="332"/>
      <c r="CT63" s="332"/>
      <c r="CU63" s="332"/>
      <c r="CV63" s="332"/>
      <c r="CW63" s="332"/>
      <c r="CX63" s="332"/>
      <c r="CY63" s="332"/>
      <c r="CZ63" s="332"/>
      <c r="DA63" s="332"/>
      <c r="DB63" s="332"/>
      <c r="DC63" s="332"/>
      <c r="DD63" s="332"/>
      <c r="DE63" s="332"/>
      <c r="DF63" s="332"/>
      <c r="DG63" s="332"/>
      <c r="DH63" s="332"/>
      <c r="DI63" s="332"/>
      <c r="DJ63" s="332"/>
      <c r="DK63" s="332"/>
      <c r="DL63" s="332"/>
      <c r="DM63" s="332"/>
      <c r="DN63" s="332"/>
      <c r="DO63" s="332"/>
      <c r="DP63" s="332"/>
      <c r="DQ63" s="332"/>
      <c r="DR63" s="332"/>
      <c r="DS63" s="332"/>
      <c r="DT63" s="332"/>
      <c r="DU63" s="332"/>
      <c r="DV63" s="332"/>
      <c r="DW63" s="332"/>
      <c r="DX63" s="332"/>
      <c r="DY63" s="332"/>
      <c r="DZ63" s="332"/>
      <c r="EA63" s="332"/>
      <c r="EB63" s="332"/>
      <c r="EC63" s="332"/>
      <c r="ED63" s="332"/>
      <c r="EE63" s="332"/>
      <c r="EF63" s="332"/>
      <c r="EG63" s="332"/>
      <c r="EH63" s="332"/>
      <c r="EI63" s="332"/>
      <c r="EJ63" s="332"/>
      <c r="EK63" s="332"/>
      <c r="EL63" s="332"/>
      <c r="EM63" s="332"/>
      <c r="EN63" s="332"/>
      <c r="EO63" s="332"/>
      <c r="EP63" s="332"/>
      <c r="EQ63" s="332"/>
      <c r="ER63" s="332"/>
      <c r="ES63" s="332"/>
      <c r="ET63" s="332"/>
      <c r="EU63" s="332"/>
      <c r="EV63" s="332"/>
      <c r="EW63" s="332"/>
      <c r="EX63" s="332"/>
      <c r="EY63" s="332"/>
      <c r="EZ63" s="332"/>
      <c r="FA63" s="332"/>
      <c r="FB63" s="332"/>
      <c r="FC63" s="332"/>
      <c r="FD63" s="332"/>
      <c r="FE63" s="332"/>
      <c r="FF63" s="332"/>
      <c r="FG63" s="332"/>
      <c r="FH63" s="332"/>
      <c r="FI63" s="332"/>
      <c r="FJ63" s="332"/>
      <c r="FK63" s="332"/>
      <c r="FL63" s="332"/>
      <c r="FM63" s="332"/>
      <c r="FN63" s="332"/>
      <c r="FO63" s="332"/>
      <c r="FP63" s="332"/>
      <c r="FQ63" s="332"/>
      <c r="FR63" s="332"/>
      <c r="FS63" s="332"/>
      <c r="FT63" s="332"/>
      <c r="FU63" s="332"/>
      <c r="FV63" s="332"/>
      <c r="FW63" s="332"/>
      <c r="FX63" s="332"/>
      <c r="FY63" s="332"/>
      <c r="FZ63" s="332"/>
      <c r="GA63" s="332"/>
      <c r="GB63" s="332"/>
      <c r="GC63" s="332"/>
      <c r="GD63" s="332"/>
      <c r="GE63" s="332"/>
      <c r="GF63" s="332"/>
      <c r="GG63" s="332"/>
      <c r="GH63" s="332"/>
      <c r="GI63" s="332"/>
      <c r="GJ63" s="332"/>
      <c r="GK63" s="332"/>
      <c r="GL63" s="332"/>
      <c r="GM63" s="332"/>
      <c r="GN63" s="332"/>
      <c r="GO63" s="332"/>
      <c r="GP63" s="332"/>
      <c r="GQ63" s="332"/>
      <c r="GR63" s="332"/>
      <c r="GS63" s="332"/>
      <c r="GT63" s="332"/>
      <c r="GU63" s="332"/>
      <c r="GV63" s="332"/>
      <c r="GW63" s="332"/>
      <c r="GX63" s="332"/>
      <c r="GY63" s="332"/>
      <c r="GZ63" s="332"/>
      <c r="HA63" s="332"/>
      <c r="HB63" s="332"/>
      <c r="HC63" s="332"/>
      <c r="HD63" s="332"/>
      <c r="HE63" s="332"/>
      <c r="HF63" s="332"/>
      <c r="HG63" s="332"/>
      <c r="HH63" s="332"/>
      <c r="HI63" s="332"/>
      <c r="HJ63" s="332"/>
      <c r="HK63" s="332"/>
      <c r="HL63" s="332"/>
      <c r="HM63" s="332"/>
      <c r="HN63" s="332"/>
      <c r="HO63" s="332"/>
      <c r="HP63" s="332"/>
      <c r="HQ63" s="332"/>
      <c r="HR63" s="332"/>
      <c r="HS63" s="332"/>
      <c r="HT63" s="332"/>
      <c r="HU63" s="332"/>
      <c r="HV63" s="332"/>
      <c r="HW63" s="332"/>
      <c r="HX63" s="332"/>
      <c r="HY63" s="332"/>
    </row>
    <row r="64" s="301" customFormat="1" ht="24" customHeight="1" spans="1:233">
      <c r="A64" s="332"/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2"/>
      <c r="CF64" s="332"/>
      <c r="CG64" s="332"/>
      <c r="CH64" s="332"/>
      <c r="CI64" s="332"/>
      <c r="CJ64" s="332"/>
      <c r="CK64" s="332"/>
      <c r="CL64" s="332"/>
      <c r="CM64" s="332"/>
      <c r="CN64" s="332"/>
      <c r="CO64" s="332"/>
      <c r="CP64" s="332"/>
      <c r="CQ64" s="332"/>
      <c r="CR64" s="332"/>
      <c r="CS64" s="332"/>
      <c r="CT64" s="332"/>
      <c r="CU64" s="332"/>
      <c r="CV64" s="332"/>
      <c r="CW64" s="332"/>
      <c r="CX64" s="332"/>
      <c r="CY64" s="332"/>
      <c r="CZ64" s="332"/>
      <c r="DA64" s="332"/>
      <c r="DB64" s="332"/>
      <c r="DC64" s="332"/>
      <c r="DD64" s="332"/>
      <c r="DE64" s="332"/>
      <c r="DF64" s="332"/>
      <c r="DG64" s="332"/>
      <c r="DH64" s="332"/>
      <c r="DI64" s="332"/>
      <c r="DJ64" s="332"/>
      <c r="DK64" s="332"/>
      <c r="DL64" s="332"/>
      <c r="DM64" s="332"/>
      <c r="DN64" s="332"/>
      <c r="DO64" s="332"/>
      <c r="DP64" s="332"/>
      <c r="DQ64" s="332"/>
      <c r="DR64" s="332"/>
      <c r="DS64" s="332"/>
      <c r="DT64" s="332"/>
      <c r="DU64" s="332"/>
      <c r="DV64" s="332"/>
      <c r="DW64" s="332"/>
      <c r="DX64" s="332"/>
      <c r="DY64" s="332"/>
      <c r="DZ64" s="332"/>
      <c r="EA64" s="332"/>
      <c r="EB64" s="332"/>
      <c r="EC64" s="332"/>
      <c r="ED64" s="332"/>
      <c r="EE64" s="332"/>
      <c r="EF64" s="332"/>
      <c r="EG64" s="332"/>
      <c r="EH64" s="332"/>
      <c r="EI64" s="332"/>
      <c r="EJ64" s="332"/>
      <c r="EK64" s="332"/>
      <c r="EL64" s="332"/>
      <c r="EM64" s="332"/>
      <c r="EN64" s="332"/>
      <c r="EO64" s="332"/>
      <c r="EP64" s="332"/>
      <c r="EQ64" s="332"/>
      <c r="ER64" s="332"/>
      <c r="ES64" s="332"/>
      <c r="ET64" s="332"/>
      <c r="EU64" s="332"/>
      <c r="EV64" s="332"/>
      <c r="EW64" s="332"/>
      <c r="EX64" s="332"/>
      <c r="EY64" s="332"/>
      <c r="EZ64" s="332"/>
      <c r="FA64" s="332"/>
      <c r="FB64" s="332"/>
      <c r="FC64" s="332"/>
      <c r="FD64" s="332"/>
      <c r="FE64" s="332"/>
      <c r="FF64" s="332"/>
      <c r="FG64" s="332"/>
      <c r="FH64" s="332"/>
      <c r="FI64" s="332"/>
      <c r="FJ64" s="332"/>
      <c r="FK64" s="332"/>
      <c r="FL64" s="332"/>
      <c r="FM64" s="332"/>
      <c r="FN64" s="332"/>
      <c r="FO64" s="332"/>
      <c r="FP64" s="332"/>
      <c r="FQ64" s="332"/>
      <c r="FR64" s="332"/>
      <c r="FS64" s="332"/>
      <c r="FT64" s="332"/>
      <c r="FU64" s="332"/>
      <c r="FV64" s="332"/>
      <c r="FW64" s="332"/>
      <c r="FX64" s="332"/>
      <c r="FY64" s="332"/>
      <c r="FZ64" s="332"/>
      <c r="GA64" s="332"/>
      <c r="GB64" s="332"/>
      <c r="GC64" s="332"/>
      <c r="GD64" s="332"/>
      <c r="GE64" s="332"/>
      <c r="GF64" s="332"/>
      <c r="GG64" s="332"/>
      <c r="GH64" s="332"/>
      <c r="GI64" s="332"/>
      <c r="GJ64" s="332"/>
      <c r="GK64" s="332"/>
      <c r="GL64" s="332"/>
      <c r="GM64" s="332"/>
      <c r="GN64" s="332"/>
      <c r="GO64" s="332"/>
      <c r="GP64" s="332"/>
      <c r="GQ64" s="332"/>
      <c r="GR64" s="332"/>
      <c r="GS64" s="332"/>
      <c r="GT64" s="332"/>
      <c r="GU64" s="332"/>
      <c r="GV64" s="332"/>
      <c r="GW64" s="332"/>
      <c r="GX64" s="332"/>
      <c r="GY64" s="332"/>
      <c r="GZ64" s="332"/>
      <c r="HA64" s="332"/>
      <c r="HB64" s="332"/>
      <c r="HC64" s="332"/>
      <c r="HD64" s="332"/>
      <c r="HE64" s="332"/>
      <c r="HF64" s="332"/>
      <c r="HG64" s="332"/>
      <c r="HH64" s="332"/>
      <c r="HI64" s="332"/>
      <c r="HJ64" s="332"/>
      <c r="HK64" s="332"/>
      <c r="HL64" s="332"/>
      <c r="HM64" s="332"/>
      <c r="HN64" s="332"/>
      <c r="HO64" s="332"/>
      <c r="HP64" s="332"/>
      <c r="HQ64" s="332"/>
      <c r="HR64" s="332"/>
      <c r="HS64" s="332"/>
      <c r="HT64" s="332"/>
      <c r="HU64" s="332"/>
      <c r="HV64" s="332"/>
      <c r="HW64" s="332"/>
      <c r="HX64" s="332"/>
      <c r="HY64" s="332"/>
    </row>
    <row r="65" s="301" customFormat="1" ht="24" customHeight="1" spans="1:233">
      <c r="A65" s="332"/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  <c r="BC65" s="332"/>
      <c r="BD65" s="332"/>
      <c r="BE65" s="332"/>
      <c r="BF65" s="332"/>
      <c r="BG65" s="332"/>
      <c r="BH65" s="332"/>
      <c r="BI65" s="332"/>
      <c r="BJ65" s="332"/>
      <c r="BK65" s="332"/>
      <c r="BL65" s="332"/>
      <c r="BM65" s="332"/>
      <c r="BN65" s="332"/>
      <c r="BO65" s="332"/>
      <c r="BP65" s="332"/>
      <c r="BQ65" s="332"/>
      <c r="BR65" s="332"/>
      <c r="BS65" s="332"/>
      <c r="BT65" s="332"/>
      <c r="BU65" s="332"/>
      <c r="BV65" s="332"/>
      <c r="BW65" s="332"/>
      <c r="BX65" s="332"/>
      <c r="BY65" s="332"/>
      <c r="BZ65" s="332"/>
      <c r="CA65" s="332"/>
      <c r="CB65" s="332"/>
      <c r="CC65" s="332"/>
      <c r="CD65" s="332"/>
      <c r="CE65" s="332"/>
      <c r="CF65" s="332"/>
      <c r="CG65" s="332"/>
      <c r="CH65" s="332"/>
      <c r="CI65" s="332"/>
      <c r="CJ65" s="332"/>
      <c r="CK65" s="332"/>
      <c r="CL65" s="332"/>
      <c r="CM65" s="332"/>
      <c r="CN65" s="332"/>
      <c r="CO65" s="332"/>
      <c r="CP65" s="332"/>
      <c r="CQ65" s="332"/>
      <c r="CR65" s="332"/>
      <c r="CS65" s="332"/>
      <c r="CT65" s="332"/>
      <c r="CU65" s="332"/>
      <c r="CV65" s="332"/>
      <c r="CW65" s="332"/>
      <c r="CX65" s="332"/>
      <c r="CY65" s="332"/>
      <c r="CZ65" s="332"/>
      <c r="DA65" s="332"/>
      <c r="DB65" s="332"/>
      <c r="DC65" s="332"/>
      <c r="DD65" s="332"/>
      <c r="DE65" s="332"/>
      <c r="DF65" s="332"/>
      <c r="DG65" s="332"/>
      <c r="DH65" s="332"/>
      <c r="DI65" s="332"/>
      <c r="DJ65" s="332"/>
      <c r="DK65" s="332"/>
      <c r="DL65" s="332"/>
      <c r="DM65" s="332"/>
      <c r="DN65" s="332"/>
      <c r="DO65" s="332"/>
      <c r="DP65" s="332"/>
      <c r="DQ65" s="332"/>
      <c r="DR65" s="332"/>
      <c r="DS65" s="332"/>
      <c r="DT65" s="332"/>
      <c r="DU65" s="332"/>
      <c r="DV65" s="332"/>
      <c r="DW65" s="332"/>
      <c r="DX65" s="332"/>
      <c r="DY65" s="332"/>
      <c r="DZ65" s="332"/>
      <c r="EA65" s="332"/>
      <c r="EB65" s="332"/>
      <c r="EC65" s="332"/>
      <c r="ED65" s="332"/>
      <c r="EE65" s="332"/>
      <c r="EF65" s="332"/>
      <c r="EG65" s="332"/>
      <c r="EH65" s="332"/>
      <c r="EI65" s="332"/>
      <c r="EJ65" s="332"/>
      <c r="EK65" s="332"/>
      <c r="EL65" s="332"/>
      <c r="EM65" s="332"/>
      <c r="EN65" s="332"/>
      <c r="EO65" s="332"/>
      <c r="EP65" s="332"/>
      <c r="EQ65" s="332"/>
      <c r="ER65" s="332"/>
      <c r="ES65" s="332"/>
      <c r="ET65" s="332"/>
      <c r="EU65" s="332"/>
      <c r="EV65" s="332"/>
      <c r="EW65" s="332"/>
      <c r="EX65" s="332"/>
      <c r="EY65" s="332"/>
      <c r="EZ65" s="332"/>
      <c r="FA65" s="332"/>
      <c r="FB65" s="332"/>
      <c r="FC65" s="332"/>
      <c r="FD65" s="332"/>
      <c r="FE65" s="332"/>
      <c r="FF65" s="332"/>
      <c r="FG65" s="332"/>
      <c r="FH65" s="332"/>
      <c r="FI65" s="332"/>
      <c r="FJ65" s="332"/>
      <c r="FK65" s="332"/>
      <c r="FL65" s="332"/>
      <c r="FM65" s="332"/>
      <c r="FN65" s="332"/>
      <c r="FO65" s="332"/>
      <c r="FP65" s="332"/>
      <c r="FQ65" s="332"/>
      <c r="FR65" s="332"/>
      <c r="FS65" s="332"/>
      <c r="FT65" s="332"/>
      <c r="FU65" s="332"/>
      <c r="FV65" s="332"/>
      <c r="FW65" s="332"/>
      <c r="FX65" s="332"/>
      <c r="FY65" s="332"/>
      <c r="FZ65" s="332"/>
      <c r="GA65" s="332"/>
      <c r="GB65" s="332"/>
      <c r="GC65" s="332"/>
      <c r="GD65" s="332"/>
      <c r="GE65" s="332"/>
      <c r="GF65" s="332"/>
      <c r="GG65" s="332"/>
      <c r="GH65" s="332"/>
      <c r="GI65" s="332"/>
      <c r="GJ65" s="332"/>
      <c r="GK65" s="332"/>
      <c r="GL65" s="332"/>
      <c r="GM65" s="332"/>
      <c r="GN65" s="332"/>
      <c r="GO65" s="332"/>
      <c r="GP65" s="332"/>
      <c r="GQ65" s="332"/>
      <c r="GR65" s="332"/>
      <c r="GS65" s="332"/>
      <c r="GT65" s="332"/>
      <c r="GU65" s="332"/>
      <c r="GV65" s="332"/>
      <c r="GW65" s="332"/>
      <c r="GX65" s="332"/>
      <c r="GY65" s="332"/>
      <c r="GZ65" s="332"/>
      <c r="HA65" s="332"/>
      <c r="HB65" s="332"/>
      <c r="HC65" s="332"/>
      <c r="HD65" s="332"/>
      <c r="HE65" s="332"/>
      <c r="HF65" s="332"/>
      <c r="HG65" s="332"/>
      <c r="HH65" s="332"/>
      <c r="HI65" s="332"/>
      <c r="HJ65" s="332"/>
      <c r="HK65" s="332"/>
      <c r="HL65" s="332"/>
      <c r="HM65" s="332"/>
      <c r="HN65" s="332"/>
      <c r="HO65" s="332"/>
      <c r="HP65" s="332"/>
      <c r="HQ65" s="332"/>
      <c r="HR65" s="332"/>
      <c r="HS65" s="332"/>
      <c r="HT65" s="332"/>
      <c r="HU65" s="332"/>
      <c r="HV65" s="332"/>
      <c r="HW65" s="332"/>
      <c r="HX65" s="332"/>
      <c r="HY65" s="332"/>
    </row>
    <row r="66" s="301" customFormat="1" ht="24" customHeight="1" spans="1:233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332"/>
      <c r="CY66" s="332"/>
      <c r="CZ66" s="332"/>
      <c r="DA66" s="332"/>
      <c r="DB66" s="332"/>
      <c r="DC66" s="332"/>
      <c r="DD66" s="332"/>
      <c r="DE66" s="332"/>
      <c r="DF66" s="332"/>
      <c r="DG66" s="332"/>
      <c r="DH66" s="332"/>
      <c r="DI66" s="332"/>
      <c r="DJ66" s="332"/>
      <c r="DK66" s="332"/>
      <c r="DL66" s="332"/>
      <c r="DM66" s="332"/>
      <c r="DN66" s="332"/>
      <c r="DO66" s="332"/>
      <c r="DP66" s="332"/>
      <c r="DQ66" s="332"/>
      <c r="DR66" s="332"/>
      <c r="DS66" s="332"/>
      <c r="DT66" s="332"/>
      <c r="DU66" s="332"/>
      <c r="DV66" s="332"/>
      <c r="DW66" s="332"/>
      <c r="DX66" s="332"/>
      <c r="DY66" s="332"/>
      <c r="DZ66" s="332"/>
      <c r="EA66" s="332"/>
      <c r="EB66" s="332"/>
      <c r="EC66" s="332"/>
      <c r="ED66" s="332"/>
      <c r="EE66" s="332"/>
      <c r="EF66" s="332"/>
      <c r="EG66" s="332"/>
      <c r="EH66" s="332"/>
      <c r="EI66" s="332"/>
      <c r="EJ66" s="332"/>
      <c r="EK66" s="332"/>
      <c r="EL66" s="332"/>
      <c r="EM66" s="332"/>
      <c r="EN66" s="332"/>
      <c r="EO66" s="332"/>
      <c r="EP66" s="332"/>
      <c r="EQ66" s="332"/>
      <c r="ER66" s="332"/>
      <c r="ES66" s="332"/>
      <c r="ET66" s="332"/>
      <c r="EU66" s="332"/>
      <c r="EV66" s="332"/>
      <c r="EW66" s="332"/>
      <c r="EX66" s="332"/>
      <c r="EY66" s="332"/>
      <c r="EZ66" s="332"/>
      <c r="FA66" s="332"/>
      <c r="FB66" s="332"/>
      <c r="FC66" s="332"/>
      <c r="FD66" s="332"/>
      <c r="FE66" s="332"/>
      <c r="FF66" s="332"/>
      <c r="FG66" s="332"/>
      <c r="FH66" s="332"/>
      <c r="FI66" s="332"/>
      <c r="FJ66" s="332"/>
      <c r="FK66" s="332"/>
      <c r="FL66" s="332"/>
      <c r="FM66" s="332"/>
      <c r="FN66" s="332"/>
      <c r="FO66" s="332"/>
      <c r="FP66" s="332"/>
      <c r="FQ66" s="332"/>
      <c r="FR66" s="332"/>
      <c r="FS66" s="332"/>
      <c r="FT66" s="332"/>
      <c r="FU66" s="332"/>
      <c r="FV66" s="332"/>
      <c r="FW66" s="332"/>
      <c r="FX66" s="332"/>
      <c r="FY66" s="332"/>
      <c r="FZ66" s="332"/>
      <c r="GA66" s="332"/>
      <c r="GB66" s="332"/>
      <c r="GC66" s="332"/>
      <c r="GD66" s="332"/>
      <c r="GE66" s="332"/>
      <c r="GF66" s="332"/>
      <c r="GG66" s="332"/>
      <c r="GH66" s="332"/>
      <c r="GI66" s="332"/>
      <c r="GJ66" s="332"/>
      <c r="GK66" s="332"/>
      <c r="GL66" s="332"/>
      <c r="GM66" s="332"/>
      <c r="GN66" s="332"/>
      <c r="GO66" s="332"/>
      <c r="GP66" s="332"/>
      <c r="GQ66" s="332"/>
      <c r="GR66" s="332"/>
      <c r="GS66" s="332"/>
      <c r="GT66" s="332"/>
      <c r="GU66" s="332"/>
      <c r="GV66" s="332"/>
      <c r="GW66" s="332"/>
      <c r="GX66" s="332"/>
      <c r="GY66" s="332"/>
      <c r="GZ66" s="332"/>
      <c r="HA66" s="332"/>
      <c r="HB66" s="332"/>
      <c r="HC66" s="332"/>
      <c r="HD66" s="332"/>
      <c r="HE66" s="332"/>
      <c r="HF66" s="332"/>
      <c r="HG66" s="332"/>
      <c r="HH66" s="332"/>
      <c r="HI66" s="332"/>
      <c r="HJ66" s="332"/>
      <c r="HK66" s="332"/>
      <c r="HL66" s="332"/>
      <c r="HM66" s="332"/>
      <c r="HN66" s="332"/>
      <c r="HO66" s="332"/>
      <c r="HP66" s="332"/>
      <c r="HQ66" s="332"/>
      <c r="HR66" s="332"/>
      <c r="HS66" s="332"/>
      <c r="HT66" s="332"/>
      <c r="HU66" s="332"/>
      <c r="HV66" s="332"/>
      <c r="HW66" s="332"/>
      <c r="HX66" s="332"/>
      <c r="HY66" s="332"/>
    </row>
    <row r="67" s="301" customFormat="1" ht="24" customHeight="1" spans="1:233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  <c r="BW67" s="332"/>
      <c r="BX67" s="332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2"/>
      <c r="CX67" s="332"/>
      <c r="CY67" s="332"/>
      <c r="CZ67" s="332"/>
      <c r="DA67" s="332"/>
      <c r="DB67" s="332"/>
      <c r="DC67" s="332"/>
      <c r="DD67" s="332"/>
      <c r="DE67" s="332"/>
      <c r="DF67" s="332"/>
      <c r="DG67" s="332"/>
      <c r="DH67" s="332"/>
      <c r="DI67" s="332"/>
      <c r="DJ67" s="332"/>
      <c r="DK67" s="332"/>
      <c r="DL67" s="332"/>
      <c r="DM67" s="332"/>
      <c r="DN67" s="332"/>
      <c r="DO67" s="332"/>
      <c r="DP67" s="332"/>
      <c r="DQ67" s="332"/>
      <c r="DR67" s="332"/>
      <c r="DS67" s="332"/>
      <c r="DT67" s="332"/>
      <c r="DU67" s="332"/>
      <c r="DV67" s="332"/>
      <c r="DW67" s="332"/>
      <c r="DX67" s="332"/>
      <c r="DY67" s="332"/>
      <c r="DZ67" s="332"/>
      <c r="EA67" s="332"/>
      <c r="EB67" s="332"/>
      <c r="EC67" s="332"/>
      <c r="ED67" s="332"/>
      <c r="EE67" s="332"/>
      <c r="EF67" s="332"/>
      <c r="EG67" s="332"/>
      <c r="EH67" s="332"/>
      <c r="EI67" s="332"/>
      <c r="EJ67" s="332"/>
      <c r="EK67" s="332"/>
      <c r="EL67" s="332"/>
      <c r="EM67" s="332"/>
      <c r="EN67" s="332"/>
      <c r="EO67" s="332"/>
      <c r="EP67" s="332"/>
      <c r="EQ67" s="332"/>
      <c r="ER67" s="332"/>
      <c r="ES67" s="332"/>
      <c r="ET67" s="332"/>
      <c r="EU67" s="332"/>
      <c r="EV67" s="332"/>
      <c r="EW67" s="332"/>
      <c r="EX67" s="332"/>
      <c r="EY67" s="332"/>
      <c r="EZ67" s="332"/>
      <c r="FA67" s="332"/>
      <c r="FB67" s="332"/>
      <c r="FC67" s="332"/>
      <c r="FD67" s="332"/>
      <c r="FE67" s="332"/>
      <c r="FF67" s="332"/>
      <c r="FG67" s="332"/>
      <c r="FH67" s="332"/>
      <c r="FI67" s="332"/>
      <c r="FJ67" s="332"/>
      <c r="FK67" s="332"/>
      <c r="FL67" s="332"/>
      <c r="FM67" s="332"/>
      <c r="FN67" s="332"/>
      <c r="FO67" s="332"/>
      <c r="FP67" s="332"/>
      <c r="FQ67" s="332"/>
      <c r="FR67" s="332"/>
      <c r="FS67" s="332"/>
      <c r="FT67" s="332"/>
      <c r="FU67" s="332"/>
      <c r="FV67" s="332"/>
      <c r="FW67" s="332"/>
      <c r="FX67" s="332"/>
      <c r="FY67" s="332"/>
      <c r="FZ67" s="332"/>
      <c r="GA67" s="332"/>
      <c r="GB67" s="332"/>
      <c r="GC67" s="332"/>
      <c r="GD67" s="332"/>
      <c r="GE67" s="332"/>
      <c r="GF67" s="332"/>
      <c r="GG67" s="332"/>
      <c r="GH67" s="332"/>
      <c r="GI67" s="332"/>
      <c r="GJ67" s="332"/>
      <c r="GK67" s="332"/>
      <c r="GL67" s="332"/>
      <c r="GM67" s="332"/>
      <c r="GN67" s="332"/>
      <c r="GO67" s="332"/>
      <c r="GP67" s="332"/>
      <c r="GQ67" s="332"/>
      <c r="GR67" s="332"/>
      <c r="GS67" s="332"/>
      <c r="GT67" s="332"/>
      <c r="GU67" s="332"/>
      <c r="GV67" s="332"/>
      <c r="GW67" s="332"/>
      <c r="GX67" s="332"/>
      <c r="GY67" s="332"/>
      <c r="GZ67" s="332"/>
      <c r="HA67" s="332"/>
      <c r="HB67" s="332"/>
      <c r="HC67" s="332"/>
      <c r="HD67" s="332"/>
      <c r="HE67" s="332"/>
      <c r="HF67" s="332"/>
      <c r="HG67" s="332"/>
      <c r="HH67" s="332"/>
      <c r="HI67" s="332"/>
      <c r="HJ67" s="332"/>
      <c r="HK67" s="332"/>
      <c r="HL67" s="332"/>
      <c r="HM67" s="332"/>
      <c r="HN67" s="332"/>
      <c r="HO67" s="332"/>
      <c r="HP67" s="332"/>
      <c r="HQ67" s="332"/>
      <c r="HR67" s="332"/>
      <c r="HS67" s="332"/>
      <c r="HT67" s="332"/>
      <c r="HU67" s="332"/>
      <c r="HV67" s="332"/>
      <c r="HW67" s="332"/>
      <c r="HX67" s="332"/>
      <c r="HY67" s="332"/>
    </row>
    <row r="68" s="301" customFormat="1" ht="24" customHeight="1" spans="1:233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  <c r="BC68" s="332"/>
      <c r="BD68" s="332"/>
      <c r="BE68" s="332"/>
      <c r="BF68" s="332"/>
      <c r="BG68" s="332"/>
      <c r="BH68" s="332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  <c r="BW68" s="332"/>
      <c r="BX68" s="332"/>
      <c r="BY68" s="332"/>
      <c r="BZ68" s="332"/>
      <c r="CA68" s="332"/>
      <c r="CB68" s="332"/>
      <c r="CC68" s="332"/>
      <c r="CD68" s="332"/>
      <c r="CE68" s="332"/>
      <c r="CF68" s="332"/>
      <c r="CG68" s="332"/>
      <c r="CH68" s="332"/>
      <c r="CI68" s="332"/>
      <c r="CJ68" s="332"/>
      <c r="CK68" s="332"/>
      <c r="CL68" s="332"/>
      <c r="CM68" s="332"/>
      <c r="CN68" s="332"/>
      <c r="CO68" s="332"/>
      <c r="CP68" s="332"/>
      <c r="CQ68" s="332"/>
      <c r="CR68" s="332"/>
      <c r="CS68" s="332"/>
      <c r="CT68" s="332"/>
      <c r="CU68" s="332"/>
      <c r="CV68" s="332"/>
      <c r="CW68" s="332"/>
      <c r="CX68" s="332"/>
      <c r="CY68" s="332"/>
      <c r="CZ68" s="332"/>
      <c r="DA68" s="332"/>
      <c r="DB68" s="332"/>
      <c r="DC68" s="332"/>
      <c r="DD68" s="332"/>
      <c r="DE68" s="332"/>
      <c r="DF68" s="332"/>
      <c r="DG68" s="332"/>
      <c r="DH68" s="332"/>
      <c r="DI68" s="332"/>
      <c r="DJ68" s="332"/>
      <c r="DK68" s="332"/>
      <c r="DL68" s="332"/>
      <c r="DM68" s="332"/>
      <c r="DN68" s="332"/>
      <c r="DO68" s="332"/>
      <c r="DP68" s="332"/>
      <c r="DQ68" s="332"/>
      <c r="DR68" s="332"/>
      <c r="DS68" s="332"/>
      <c r="DT68" s="332"/>
      <c r="DU68" s="332"/>
      <c r="DV68" s="332"/>
      <c r="DW68" s="332"/>
      <c r="DX68" s="332"/>
      <c r="DY68" s="332"/>
      <c r="DZ68" s="332"/>
      <c r="EA68" s="332"/>
      <c r="EB68" s="332"/>
      <c r="EC68" s="332"/>
      <c r="ED68" s="332"/>
      <c r="EE68" s="332"/>
      <c r="EF68" s="332"/>
      <c r="EG68" s="332"/>
      <c r="EH68" s="332"/>
      <c r="EI68" s="332"/>
      <c r="EJ68" s="332"/>
      <c r="EK68" s="332"/>
      <c r="EL68" s="332"/>
      <c r="EM68" s="332"/>
      <c r="EN68" s="332"/>
      <c r="EO68" s="332"/>
      <c r="EP68" s="332"/>
      <c r="EQ68" s="332"/>
      <c r="ER68" s="332"/>
      <c r="ES68" s="332"/>
      <c r="ET68" s="332"/>
      <c r="EU68" s="332"/>
      <c r="EV68" s="332"/>
      <c r="EW68" s="332"/>
      <c r="EX68" s="332"/>
      <c r="EY68" s="332"/>
      <c r="EZ68" s="332"/>
      <c r="FA68" s="332"/>
      <c r="FB68" s="332"/>
      <c r="FC68" s="332"/>
      <c r="FD68" s="332"/>
      <c r="FE68" s="332"/>
      <c r="FF68" s="332"/>
      <c r="FG68" s="332"/>
      <c r="FH68" s="332"/>
      <c r="FI68" s="332"/>
      <c r="FJ68" s="332"/>
      <c r="FK68" s="332"/>
      <c r="FL68" s="332"/>
      <c r="FM68" s="332"/>
      <c r="FN68" s="332"/>
      <c r="FO68" s="332"/>
      <c r="FP68" s="332"/>
      <c r="FQ68" s="332"/>
      <c r="FR68" s="332"/>
      <c r="FS68" s="332"/>
      <c r="FT68" s="332"/>
      <c r="FU68" s="332"/>
      <c r="FV68" s="332"/>
      <c r="FW68" s="332"/>
      <c r="FX68" s="332"/>
      <c r="FY68" s="332"/>
      <c r="FZ68" s="332"/>
      <c r="GA68" s="332"/>
      <c r="GB68" s="332"/>
      <c r="GC68" s="332"/>
      <c r="GD68" s="332"/>
      <c r="GE68" s="332"/>
      <c r="GF68" s="332"/>
      <c r="GG68" s="332"/>
      <c r="GH68" s="332"/>
      <c r="GI68" s="332"/>
      <c r="GJ68" s="332"/>
      <c r="GK68" s="332"/>
      <c r="GL68" s="332"/>
      <c r="GM68" s="332"/>
      <c r="GN68" s="332"/>
      <c r="GO68" s="332"/>
      <c r="GP68" s="332"/>
      <c r="GQ68" s="332"/>
      <c r="GR68" s="332"/>
      <c r="GS68" s="332"/>
      <c r="GT68" s="332"/>
      <c r="GU68" s="332"/>
      <c r="GV68" s="332"/>
      <c r="GW68" s="332"/>
      <c r="GX68" s="332"/>
      <c r="GY68" s="332"/>
      <c r="GZ68" s="332"/>
      <c r="HA68" s="332"/>
      <c r="HB68" s="332"/>
      <c r="HC68" s="332"/>
      <c r="HD68" s="332"/>
      <c r="HE68" s="332"/>
      <c r="HF68" s="332"/>
      <c r="HG68" s="332"/>
      <c r="HH68" s="332"/>
      <c r="HI68" s="332"/>
      <c r="HJ68" s="332"/>
      <c r="HK68" s="332"/>
      <c r="HL68" s="332"/>
      <c r="HM68" s="332"/>
      <c r="HN68" s="332"/>
      <c r="HO68" s="332"/>
      <c r="HP68" s="332"/>
      <c r="HQ68" s="332"/>
      <c r="HR68" s="332"/>
      <c r="HS68" s="332"/>
      <c r="HT68" s="332"/>
      <c r="HU68" s="332"/>
      <c r="HV68" s="332"/>
      <c r="HW68" s="332"/>
      <c r="HX68" s="332"/>
      <c r="HY68" s="332"/>
    </row>
    <row r="69" s="301" customFormat="1" ht="24" customHeight="1" spans="1:233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2"/>
      <c r="BP69" s="332"/>
      <c r="BQ69" s="332"/>
      <c r="BR69" s="332"/>
      <c r="BS69" s="332"/>
      <c r="BT69" s="332"/>
      <c r="BU69" s="332"/>
      <c r="BV69" s="332"/>
      <c r="BW69" s="332"/>
      <c r="BX69" s="332"/>
      <c r="BY69" s="332"/>
      <c r="BZ69" s="332"/>
      <c r="CA69" s="332"/>
      <c r="CB69" s="332"/>
      <c r="CC69" s="332"/>
      <c r="CD69" s="332"/>
      <c r="CE69" s="332"/>
      <c r="CF69" s="332"/>
      <c r="CG69" s="332"/>
      <c r="CH69" s="332"/>
      <c r="CI69" s="332"/>
      <c r="CJ69" s="332"/>
      <c r="CK69" s="332"/>
      <c r="CL69" s="332"/>
      <c r="CM69" s="332"/>
      <c r="CN69" s="332"/>
      <c r="CO69" s="332"/>
      <c r="CP69" s="332"/>
      <c r="CQ69" s="332"/>
      <c r="CR69" s="332"/>
      <c r="CS69" s="332"/>
      <c r="CT69" s="332"/>
      <c r="CU69" s="332"/>
      <c r="CV69" s="332"/>
      <c r="CW69" s="332"/>
      <c r="CX69" s="332"/>
      <c r="CY69" s="332"/>
      <c r="CZ69" s="332"/>
      <c r="DA69" s="332"/>
      <c r="DB69" s="332"/>
      <c r="DC69" s="332"/>
      <c r="DD69" s="332"/>
      <c r="DE69" s="332"/>
      <c r="DF69" s="332"/>
      <c r="DG69" s="332"/>
      <c r="DH69" s="332"/>
      <c r="DI69" s="332"/>
      <c r="DJ69" s="332"/>
      <c r="DK69" s="332"/>
      <c r="DL69" s="332"/>
      <c r="DM69" s="332"/>
      <c r="DN69" s="332"/>
      <c r="DO69" s="332"/>
      <c r="DP69" s="332"/>
      <c r="DQ69" s="332"/>
      <c r="DR69" s="332"/>
      <c r="DS69" s="332"/>
      <c r="DT69" s="332"/>
      <c r="DU69" s="332"/>
      <c r="DV69" s="332"/>
      <c r="DW69" s="332"/>
      <c r="DX69" s="332"/>
      <c r="DY69" s="332"/>
      <c r="DZ69" s="332"/>
      <c r="EA69" s="332"/>
      <c r="EB69" s="332"/>
      <c r="EC69" s="332"/>
      <c r="ED69" s="332"/>
      <c r="EE69" s="332"/>
      <c r="EF69" s="332"/>
      <c r="EG69" s="332"/>
      <c r="EH69" s="332"/>
      <c r="EI69" s="332"/>
      <c r="EJ69" s="332"/>
      <c r="EK69" s="332"/>
      <c r="EL69" s="332"/>
      <c r="EM69" s="332"/>
      <c r="EN69" s="332"/>
      <c r="EO69" s="332"/>
      <c r="EP69" s="332"/>
      <c r="EQ69" s="332"/>
      <c r="ER69" s="332"/>
      <c r="ES69" s="332"/>
      <c r="ET69" s="332"/>
      <c r="EU69" s="332"/>
      <c r="EV69" s="332"/>
      <c r="EW69" s="332"/>
      <c r="EX69" s="332"/>
      <c r="EY69" s="332"/>
      <c r="EZ69" s="332"/>
      <c r="FA69" s="332"/>
      <c r="FB69" s="332"/>
      <c r="FC69" s="332"/>
      <c r="FD69" s="332"/>
      <c r="FE69" s="332"/>
      <c r="FF69" s="332"/>
      <c r="FG69" s="332"/>
      <c r="FH69" s="332"/>
      <c r="FI69" s="332"/>
      <c r="FJ69" s="332"/>
      <c r="FK69" s="332"/>
      <c r="FL69" s="332"/>
      <c r="FM69" s="332"/>
      <c r="FN69" s="332"/>
      <c r="FO69" s="332"/>
      <c r="FP69" s="332"/>
      <c r="FQ69" s="332"/>
      <c r="FR69" s="332"/>
      <c r="FS69" s="332"/>
      <c r="FT69" s="332"/>
      <c r="FU69" s="332"/>
      <c r="FV69" s="332"/>
      <c r="FW69" s="332"/>
      <c r="FX69" s="332"/>
      <c r="FY69" s="332"/>
      <c r="FZ69" s="332"/>
      <c r="GA69" s="332"/>
      <c r="GB69" s="332"/>
      <c r="GC69" s="332"/>
      <c r="GD69" s="332"/>
      <c r="GE69" s="332"/>
      <c r="GF69" s="332"/>
      <c r="GG69" s="332"/>
      <c r="GH69" s="332"/>
      <c r="GI69" s="332"/>
      <c r="GJ69" s="332"/>
      <c r="GK69" s="332"/>
      <c r="GL69" s="332"/>
      <c r="GM69" s="332"/>
      <c r="GN69" s="332"/>
      <c r="GO69" s="332"/>
      <c r="GP69" s="332"/>
      <c r="GQ69" s="332"/>
      <c r="GR69" s="332"/>
      <c r="GS69" s="332"/>
      <c r="GT69" s="332"/>
      <c r="GU69" s="332"/>
      <c r="GV69" s="332"/>
      <c r="GW69" s="332"/>
      <c r="GX69" s="332"/>
      <c r="GY69" s="332"/>
      <c r="GZ69" s="332"/>
      <c r="HA69" s="332"/>
      <c r="HB69" s="332"/>
      <c r="HC69" s="332"/>
      <c r="HD69" s="332"/>
      <c r="HE69" s="332"/>
      <c r="HF69" s="332"/>
      <c r="HG69" s="332"/>
      <c r="HH69" s="332"/>
      <c r="HI69" s="332"/>
      <c r="HJ69" s="332"/>
      <c r="HK69" s="332"/>
      <c r="HL69" s="332"/>
      <c r="HM69" s="332"/>
      <c r="HN69" s="332"/>
      <c r="HO69" s="332"/>
      <c r="HP69" s="332"/>
      <c r="HQ69" s="332"/>
      <c r="HR69" s="332"/>
      <c r="HS69" s="332"/>
      <c r="HT69" s="332"/>
      <c r="HU69" s="332"/>
      <c r="HV69" s="332"/>
      <c r="HW69" s="332"/>
      <c r="HX69" s="332"/>
      <c r="HY69" s="332"/>
    </row>
    <row r="70" s="301" customFormat="1" ht="24" customHeight="1" spans="1:233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  <c r="BR70" s="332"/>
      <c r="BS70" s="332"/>
      <c r="BT70" s="332"/>
      <c r="BU70" s="332"/>
      <c r="BV70" s="332"/>
      <c r="BW70" s="332"/>
      <c r="BX70" s="332"/>
      <c r="BY70" s="332"/>
      <c r="BZ70" s="332"/>
      <c r="CA70" s="332"/>
      <c r="CB70" s="332"/>
      <c r="CC70" s="332"/>
      <c r="CD70" s="332"/>
      <c r="CE70" s="332"/>
      <c r="CF70" s="332"/>
      <c r="CG70" s="332"/>
      <c r="CH70" s="332"/>
      <c r="CI70" s="332"/>
      <c r="CJ70" s="332"/>
      <c r="CK70" s="332"/>
      <c r="CL70" s="332"/>
      <c r="CM70" s="332"/>
      <c r="CN70" s="332"/>
      <c r="CO70" s="332"/>
      <c r="CP70" s="332"/>
      <c r="CQ70" s="332"/>
      <c r="CR70" s="332"/>
      <c r="CS70" s="332"/>
      <c r="CT70" s="332"/>
      <c r="CU70" s="332"/>
      <c r="CV70" s="332"/>
      <c r="CW70" s="332"/>
      <c r="CX70" s="332"/>
      <c r="CY70" s="332"/>
      <c r="CZ70" s="332"/>
      <c r="DA70" s="332"/>
      <c r="DB70" s="332"/>
      <c r="DC70" s="332"/>
      <c r="DD70" s="332"/>
      <c r="DE70" s="332"/>
      <c r="DF70" s="332"/>
      <c r="DG70" s="332"/>
      <c r="DH70" s="332"/>
      <c r="DI70" s="332"/>
      <c r="DJ70" s="332"/>
      <c r="DK70" s="332"/>
      <c r="DL70" s="332"/>
      <c r="DM70" s="332"/>
      <c r="DN70" s="332"/>
      <c r="DO70" s="332"/>
      <c r="DP70" s="332"/>
      <c r="DQ70" s="332"/>
      <c r="DR70" s="332"/>
      <c r="DS70" s="332"/>
      <c r="DT70" s="332"/>
      <c r="DU70" s="332"/>
      <c r="DV70" s="332"/>
      <c r="DW70" s="332"/>
      <c r="DX70" s="332"/>
      <c r="DY70" s="332"/>
      <c r="DZ70" s="332"/>
      <c r="EA70" s="332"/>
      <c r="EB70" s="332"/>
      <c r="EC70" s="332"/>
      <c r="ED70" s="332"/>
      <c r="EE70" s="332"/>
      <c r="EF70" s="332"/>
      <c r="EG70" s="332"/>
      <c r="EH70" s="332"/>
      <c r="EI70" s="332"/>
      <c r="EJ70" s="332"/>
      <c r="EK70" s="332"/>
      <c r="EL70" s="332"/>
      <c r="EM70" s="332"/>
      <c r="EN70" s="332"/>
      <c r="EO70" s="332"/>
      <c r="EP70" s="332"/>
      <c r="EQ70" s="332"/>
      <c r="ER70" s="332"/>
      <c r="ES70" s="332"/>
      <c r="ET70" s="332"/>
      <c r="EU70" s="332"/>
      <c r="EV70" s="332"/>
      <c r="EW70" s="332"/>
      <c r="EX70" s="332"/>
      <c r="EY70" s="332"/>
      <c r="EZ70" s="332"/>
      <c r="FA70" s="332"/>
      <c r="FB70" s="332"/>
      <c r="FC70" s="332"/>
      <c r="FD70" s="332"/>
      <c r="FE70" s="332"/>
      <c r="FF70" s="332"/>
      <c r="FG70" s="332"/>
      <c r="FH70" s="332"/>
      <c r="FI70" s="332"/>
      <c r="FJ70" s="332"/>
      <c r="FK70" s="332"/>
      <c r="FL70" s="332"/>
      <c r="FM70" s="332"/>
      <c r="FN70" s="332"/>
      <c r="FO70" s="332"/>
      <c r="FP70" s="332"/>
      <c r="FQ70" s="332"/>
      <c r="FR70" s="332"/>
      <c r="FS70" s="332"/>
      <c r="FT70" s="332"/>
      <c r="FU70" s="332"/>
      <c r="FV70" s="332"/>
      <c r="FW70" s="332"/>
      <c r="FX70" s="332"/>
      <c r="FY70" s="332"/>
      <c r="FZ70" s="332"/>
      <c r="GA70" s="332"/>
      <c r="GB70" s="332"/>
      <c r="GC70" s="332"/>
      <c r="GD70" s="332"/>
      <c r="GE70" s="332"/>
      <c r="GF70" s="332"/>
      <c r="GG70" s="332"/>
      <c r="GH70" s="332"/>
      <c r="GI70" s="332"/>
      <c r="GJ70" s="332"/>
      <c r="GK70" s="332"/>
      <c r="GL70" s="332"/>
      <c r="GM70" s="332"/>
      <c r="GN70" s="332"/>
      <c r="GO70" s="332"/>
      <c r="GP70" s="332"/>
      <c r="GQ70" s="332"/>
      <c r="GR70" s="332"/>
      <c r="GS70" s="332"/>
      <c r="GT70" s="332"/>
      <c r="GU70" s="332"/>
      <c r="GV70" s="332"/>
      <c r="GW70" s="332"/>
      <c r="GX70" s="332"/>
      <c r="GY70" s="332"/>
      <c r="GZ70" s="332"/>
      <c r="HA70" s="332"/>
      <c r="HB70" s="332"/>
      <c r="HC70" s="332"/>
      <c r="HD70" s="332"/>
      <c r="HE70" s="332"/>
      <c r="HF70" s="332"/>
      <c r="HG70" s="332"/>
      <c r="HH70" s="332"/>
      <c r="HI70" s="332"/>
      <c r="HJ70" s="332"/>
      <c r="HK70" s="332"/>
      <c r="HL70" s="332"/>
      <c r="HM70" s="332"/>
      <c r="HN70" s="332"/>
      <c r="HO70" s="332"/>
      <c r="HP70" s="332"/>
      <c r="HQ70" s="332"/>
      <c r="HR70" s="332"/>
      <c r="HS70" s="332"/>
      <c r="HT70" s="332"/>
      <c r="HU70" s="332"/>
      <c r="HV70" s="332"/>
      <c r="HW70" s="332"/>
      <c r="HX70" s="332"/>
      <c r="HY70" s="332"/>
    </row>
    <row r="71" s="301" customFormat="1" ht="24" customHeight="1" spans="1:233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  <c r="BC71" s="332"/>
      <c r="BD71" s="332"/>
      <c r="BE71" s="332"/>
      <c r="BF71" s="332"/>
      <c r="BG71" s="332"/>
      <c r="BH71" s="332"/>
      <c r="BI71" s="332"/>
      <c r="BJ71" s="332"/>
      <c r="BK71" s="332"/>
      <c r="BL71" s="332"/>
      <c r="BM71" s="332"/>
      <c r="BN71" s="332"/>
      <c r="BO71" s="332"/>
      <c r="BP71" s="332"/>
      <c r="BQ71" s="332"/>
      <c r="BR71" s="332"/>
      <c r="BS71" s="332"/>
      <c r="BT71" s="332"/>
      <c r="BU71" s="332"/>
      <c r="BV71" s="332"/>
      <c r="BW71" s="332"/>
      <c r="BX71" s="332"/>
      <c r="BY71" s="332"/>
      <c r="BZ71" s="332"/>
      <c r="CA71" s="332"/>
      <c r="CB71" s="332"/>
      <c r="CC71" s="332"/>
      <c r="CD71" s="332"/>
      <c r="CE71" s="332"/>
      <c r="CF71" s="332"/>
      <c r="CG71" s="332"/>
      <c r="CH71" s="332"/>
      <c r="CI71" s="332"/>
      <c r="CJ71" s="332"/>
      <c r="CK71" s="332"/>
      <c r="CL71" s="332"/>
      <c r="CM71" s="332"/>
      <c r="CN71" s="332"/>
      <c r="CO71" s="332"/>
      <c r="CP71" s="332"/>
      <c r="CQ71" s="332"/>
      <c r="CR71" s="332"/>
      <c r="CS71" s="332"/>
      <c r="CT71" s="332"/>
      <c r="CU71" s="332"/>
      <c r="CV71" s="332"/>
      <c r="CW71" s="332"/>
      <c r="CX71" s="332"/>
      <c r="CY71" s="332"/>
      <c r="CZ71" s="332"/>
      <c r="DA71" s="332"/>
      <c r="DB71" s="332"/>
      <c r="DC71" s="332"/>
      <c r="DD71" s="332"/>
      <c r="DE71" s="332"/>
      <c r="DF71" s="332"/>
      <c r="DG71" s="332"/>
      <c r="DH71" s="332"/>
      <c r="DI71" s="332"/>
      <c r="DJ71" s="332"/>
      <c r="DK71" s="332"/>
      <c r="DL71" s="332"/>
      <c r="DM71" s="332"/>
      <c r="DN71" s="332"/>
      <c r="DO71" s="332"/>
      <c r="DP71" s="332"/>
      <c r="DQ71" s="332"/>
      <c r="DR71" s="332"/>
      <c r="DS71" s="332"/>
      <c r="DT71" s="332"/>
      <c r="DU71" s="332"/>
      <c r="DV71" s="332"/>
      <c r="DW71" s="332"/>
      <c r="DX71" s="332"/>
      <c r="DY71" s="332"/>
      <c r="DZ71" s="332"/>
      <c r="EA71" s="332"/>
      <c r="EB71" s="332"/>
      <c r="EC71" s="332"/>
      <c r="ED71" s="332"/>
      <c r="EE71" s="332"/>
      <c r="EF71" s="332"/>
      <c r="EG71" s="332"/>
      <c r="EH71" s="332"/>
      <c r="EI71" s="332"/>
      <c r="EJ71" s="332"/>
      <c r="EK71" s="332"/>
      <c r="EL71" s="332"/>
      <c r="EM71" s="332"/>
      <c r="EN71" s="332"/>
      <c r="EO71" s="332"/>
      <c r="EP71" s="332"/>
      <c r="EQ71" s="332"/>
      <c r="ER71" s="332"/>
      <c r="ES71" s="332"/>
      <c r="ET71" s="332"/>
      <c r="EU71" s="332"/>
      <c r="EV71" s="332"/>
      <c r="EW71" s="332"/>
      <c r="EX71" s="332"/>
      <c r="EY71" s="332"/>
      <c r="EZ71" s="332"/>
      <c r="FA71" s="332"/>
      <c r="FB71" s="332"/>
      <c r="FC71" s="332"/>
      <c r="FD71" s="332"/>
      <c r="FE71" s="332"/>
      <c r="FF71" s="332"/>
      <c r="FG71" s="332"/>
      <c r="FH71" s="332"/>
      <c r="FI71" s="332"/>
      <c r="FJ71" s="332"/>
      <c r="FK71" s="332"/>
      <c r="FL71" s="332"/>
      <c r="FM71" s="332"/>
      <c r="FN71" s="332"/>
      <c r="FO71" s="332"/>
      <c r="FP71" s="332"/>
      <c r="FQ71" s="332"/>
      <c r="FR71" s="332"/>
      <c r="FS71" s="332"/>
      <c r="FT71" s="332"/>
      <c r="FU71" s="332"/>
      <c r="FV71" s="332"/>
      <c r="FW71" s="332"/>
      <c r="FX71" s="332"/>
      <c r="FY71" s="332"/>
      <c r="FZ71" s="332"/>
      <c r="GA71" s="332"/>
      <c r="GB71" s="332"/>
      <c r="GC71" s="332"/>
      <c r="GD71" s="332"/>
      <c r="GE71" s="332"/>
      <c r="GF71" s="332"/>
      <c r="GG71" s="332"/>
      <c r="GH71" s="332"/>
      <c r="GI71" s="332"/>
      <c r="GJ71" s="332"/>
      <c r="GK71" s="332"/>
      <c r="GL71" s="332"/>
      <c r="GM71" s="332"/>
      <c r="GN71" s="332"/>
      <c r="GO71" s="332"/>
      <c r="GP71" s="332"/>
      <c r="GQ71" s="332"/>
      <c r="GR71" s="332"/>
      <c r="GS71" s="332"/>
      <c r="GT71" s="332"/>
      <c r="GU71" s="332"/>
      <c r="GV71" s="332"/>
      <c r="GW71" s="332"/>
      <c r="GX71" s="332"/>
      <c r="GY71" s="332"/>
      <c r="GZ71" s="332"/>
      <c r="HA71" s="332"/>
      <c r="HB71" s="332"/>
      <c r="HC71" s="332"/>
      <c r="HD71" s="332"/>
      <c r="HE71" s="332"/>
      <c r="HF71" s="332"/>
      <c r="HG71" s="332"/>
      <c r="HH71" s="332"/>
      <c r="HI71" s="332"/>
      <c r="HJ71" s="332"/>
      <c r="HK71" s="332"/>
      <c r="HL71" s="332"/>
      <c r="HM71" s="332"/>
      <c r="HN71" s="332"/>
      <c r="HO71" s="332"/>
      <c r="HP71" s="332"/>
      <c r="HQ71" s="332"/>
      <c r="HR71" s="332"/>
      <c r="HS71" s="332"/>
      <c r="HT71" s="332"/>
      <c r="HU71" s="332"/>
      <c r="HV71" s="332"/>
      <c r="HW71" s="332"/>
      <c r="HX71" s="332"/>
      <c r="HY71" s="332"/>
    </row>
    <row r="72" s="301" customFormat="1" ht="24" customHeight="1" spans="1:233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  <c r="BR72" s="332"/>
      <c r="BS72" s="332"/>
      <c r="BT72" s="332"/>
      <c r="BU72" s="332"/>
      <c r="BV72" s="332"/>
      <c r="BW72" s="332"/>
      <c r="BX72" s="332"/>
      <c r="BY72" s="332"/>
      <c r="BZ72" s="332"/>
      <c r="CA72" s="332"/>
      <c r="CB72" s="332"/>
      <c r="CC72" s="332"/>
      <c r="CD72" s="332"/>
      <c r="CE72" s="332"/>
      <c r="CF72" s="332"/>
      <c r="CG72" s="332"/>
      <c r="CH72" s="332"/>
      <c r="CI72" s="332"/>
      <c r="CJ72" s="332"/>
      <c r="CK72" s="332"/>
      <c r="CL72" s="332"/>
      <c r="CM72" s="332"/>
      <c r="CN72" s="332"/>
      <c r="CO72" s="332"/>
      <c r="CP72" s="332"/>
      <c r="CQ72" s="332"/>
      <c r="CR72" s="332"/>
      <c r="CS72" s="332"/>
      <c r="CT72" s="332"/>
      <c r="CU72" s="332"/>
      <c r="CV72" s="332"/>
      <c r="CW72" s="332"/>
      <c r="CX72" s="332"/>
      <c r="CY72" s="332"/>
      <c r="CZ72" s="332"/>
      <c r="DA72" s="332"/>
      <c r="DB72" s="332"/>
      <c r="DC72" s="332"/>
      <c r="DD72" s="332"/>
      <c r="DE72" s="332"/>
      <c r="DF72" s="332"/>
      <c r="DG72" s="332"/>
      <c r="DH72" s="332"/>
      <c r="DI72" s="332"/>
      <c r="DJ72" s="332"/>
      <c r="DK72" s="332"/>
      <c r="DL72" s="332"/>
      <c r="DM72" s="332"/>
      <c r="DN72" s="332"/>
      <c r="DO72" s="332"/>
      <c r="DP72" s="332"/>
      <c r="DQ72" s="332"/>
      <c r="DR72" s="332"/>
      <c r="DS72" s="332"/>
      <c r="DT72" s="332"/>
      <c r="DU72" s="332"/>
      <c r="DV72" s="332"/>
      <c r="DW72" s="332"/>
      <c r="DX72" s="332"/>
      <c r="DY72" s="332"/>
      <c r="DZ72" s="332"/>
      <c r="EA72" s="332"/>
      <c r="EB72" s="332"/>
      <c r="EC72" s="332"/>
      <c r="ED72" s="332"/>
      <c r="EE72" s="332"/>
      <c r="EF72" s="332"/>
      <c r="EG72" s="332"/>
      <c r="EH72" s="332"/>
      <c r="EI72" s="332"/>
      <c r="EJ72" s="332"/>
      <c r="EK72" s="332"/>
      <c r="EL72" s="332"/>
      <c r="EM72" s="332"/>
      <c r="EN72" s="332"/>
      <c r="EO72" s="332"/>
      <c r="EP72" s="332"/>
      <c r="EQ72" s="332"/>
      <c r="ER72" s="332"/>
      <c r="ES72" s="332"/>
      <c r="ET72" s="332"/>
      <c r="EU72" s="332"/>
      <c r="EV72" s="332"/>
      <c r="EW72" s="332"/>
      <c r="EX72" s="332"/>
      <c r="EY72" s="332"/>
      <c r="EZ72" s="332"/>
      <c r="FA72" s="332"/>
      <c r="FB72" s="332"/>
      <c r="FC72" s="332"/>
      <c r="FD72" s="332"/>
      <c r="FE72" s="332"/>
      <c r="FF72" s="332"/>
      <c r="FG72" s="332"/>
      <c r="FH72" s="332"/>
      <c r="FI72" s="332"/>
      <c r="FJ72" s="332"/>
      <c r="FK72" s="332"/>
      <c r="FL72" s="332"/>
      <c r="FM72" s="332"/>
      <c r="FN72" s="332"/>
      <c r="FO72" s="332"/>
      <c r="FP72" s="332"/>
      <c r="FQ72" s="332"/>
      <c r="FR72" s="332"/>
      <c r="FS72" s="332"/>
      <c r="FT72" s="332"/>
      <c r="FU72" s="332"/>
      <c r="FV72" s="332"/>
      <c r="FW72" s="332"/>
      <c r="FX72" s="332"/>
      <c r="FY72" s="332"/>
      <c r="FZ72" s="332"/>
      <c r="GA72" s="332"/>
      <c r="GB72" s="332"/>
      <c r="GC72" s="332"/>
      <c r="GD72" s="332"/>
      <c r="GE72" s="332"/>
      <c r="GF72" s="332"/>
      <c r="GG72" s="332"/>
      <c r="GH72" s="332"/>
      <c r="GI72" s="332"/>
      <c r="GJ72" s="332"/>
      <c r="GK72" s="332"/>
      <c r="GL72" s="332"/>
      <c r="GM72" s="332"/>
      <c r="GN72" s="332"/>
      <c r="GO72" s="332"/>
      <c r="GP72" s="332"/>
      <c r="GQ72" s="332"/>
      <c r="GR72" s="332"/>
      <c r="GS72" s="332"/>
      <c r="GT72" s="332"/>
      <c r="GU72" s="332"/>
      <c r="GV72" s="332"/>
      <c r="GW72" s="332"/>
      <c r="GX72" s="332"/>
      <c r="GY72" s="332"/>
      <c r="GZ72" s="332"/>
      <c r="HA72" s="332"/>
      <c r="HB72" s="332"/>
      <c r="HC72" s="332"/>
      <c r="HD72" s="332"/>
      <c r="HE72" s="332"/>
      <c r="HF72" s="332"/>
      <c r="HG72" s="332"/>
      <c r="HH72" s="332"/>
      <c r="HI72" s="332"/>
      <c r="HJ72" s="332"/>
      <c r="HK72" s="332"/>
      <c r="HL72" s="332"/>
      <c r="HM72" s="332"/>
      <c r="HN72" s="332"/>
      <c r="HO72" s="332"/>
      <c r="HP72" s="332"/>
      <c r="HQ72" s="332"/>
      <c r="HR72" s="332"/>
      <c r="HS72" s="332"/>
      <c r="HT72" s="332"/>
      <c r="HU72" s="332"/>
      <c r="HV72" s="332"/>
      <c r="HW72" s="332"/>
      <c r="HX72" s="332"/>
      <c r="HY72" s="332"/>
    </row>
    <row r="73" s="301" customFormat="1" ht="24" customHeight="1" spans="1:233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332"/>
      <c r="BD73" s="332"/>
      <c r="BE73" s="332"/>
      <c r="BF73" s="332"/>
      <c r="BG73" s="332"/>
      <c r="BH73" s="332"/>
      <c r="BI73" s="332"/>
      <c r="BJ73" s="332"/>
      <c r="BK73" s="332"/>
      <c r="BL73" s="332"/>
      <c r="BM73" s="332"/>
      <c r="BN73" s="332"/>
      <c r="BO73" s="332"/>
      <c r="BP73" s="332"/>
      <c r="BQ73" s="332"/>
      <c r="BR73" s="332"/>
      <c r="BS73" s="332"/>
      <c r="BT73" s="332"/>
      <c r="BU73" s="332"/>
      <c r="BV73" s="332"/>
      <c r="BW73" s="332"/>
      <c r="BX73" s="332"/>
      <c r="BY73" s="332"/>
      <c r="BZ73" s="332"/>
      <c r="CA73" s="332"/>
      <c r="CB73" s="332"/>
      <c r="CC73" s="332"/>
      <c r="CD73" s="332"/>
      <c r="CE73" s="332"/>
      <c r="CF73" s="332"/>
      <c r="CG73" s="332"/>
      <c r="CH73" s="332"/>
      <c r="CI73" s="332"/>
      <c r="CJ73" s="332"/>
      <c r="CK73" s="332"/>
      <c r="CL73" s="332"/>
      <c r="CM73" s="332"/>
      <c r="CN73" s="332"/>
      <c r="CO73" s="332"/>
      <c r="CP73" s="332"/>
      <c r="CQ73" s="332"/>
      <c r="CR73" s="332"/>
      <c r="CS73" s="332"/>
      <c r="CT73" s="332"/>
      <c r="CU73" s="332"/>
      <c r="CV73" s="332"/>
      <c r="CW73" s="332"/>
      <c r="CX73" s="332"/>
      <c r="CY73" s="332"/>
      <c r="CZ73" s="332"/>
      <c r="DA73" s="332"/>
      <c r="DB73" s="332"/>
      <c r="DC73" s="332"/>
      <c r="DD73" s="332"/>
      <c r="DE73" s="332"/>
      <c r="DF73" s="332"/>
      <c r="DG73" s="332"/>
      <c r="DH73" s="332"/>
      <c r="DI73" s="332"/>
      <c r="DJ73" s="332"/>
      <c r="DK73" s="332"/>
      <c r="DL73" s="332"/>
      <c r="DM73" s="332"/>
      <c r="DN73" s="332"/>
      <c r="DO73" s="332"/>
      <c r="DP73" s="332"/>
      <c r="DQ73" s="332"/>
      <c r="DR73" s="332"/>
      <c r="DS73" s="332"/>
      <c r="DT73" s="332"/>
      <c r="DU73" s="332"/>
      <c r="DV73" s="332"/>
      <c r="DW73" s="332"/>
      <c r="DX73" s="332"/>
      <c r="DY73" s="332"/>
      <c r="DZ73" s="332"/>
      <c r="EA73" s="332"/>
      <c r="EB73" s="332"/>
      <c r="EC73" s="332"/>
      <c r="ED73" s="332"/>
      <c r="EE73" s="332"/>
      <c r="EF73" s="332"/>
      <c r="EG73" s="332"/>
      <c r="EH73" s="332"/>
      <c r="EI73" s="332"/>
      <c r="EJ73" s="332"/>
      <c r="EK73" s="332"/>
      <c r="EL73" s="332"/>
      <c r="EM73" s="332"/>
      <c r="EN73" s="332"/>
      <c r="EO73" s="332"/>
      <c r="EP73" s="332"/>
      <c r="EQ73" s="332"/>
      <c r="ER73" s="332"/>
      <c r="ES73" s="332"/>
      <c r="ET73" s="332"/>
      <c r="EU73" s="332"/>
      <c r="EV73" s="332"/>
      <c r="EW73" s="332"/>
      <c r="EX73" s="332"/>
      <c r="EY73" s="332"/>
      <c r="EZ73" s="332"/>
      <c r="FA73" s="332"/>
      <c r="FB73" s="332"/>
      <c r="FC73" s="332"/>
      <c r="FD73" s="332"/>
      <c r="FE73" s="332"/>
      <c r="FF73" s="332"/>
      <c r="FG73" s="332"/>
      <c r="FH73" s="332"/>
      <c r="FI73" s="332"/>
      <c r="FJ73" s="332"/>
      <c r="FK73" s="332"/>
      <c r="FL73" s="332"/>
      <c r="FM73" s="332"/>
      <c r="FN73" s="332"/>
      <c r="FO73" s="332"/>
      <c r="FP73" s="332"/>
      <c r="FQ73" s="332"/>
      <c r="FR73" s="332"/>
      <c r="FS73" s="332"/>
      <c r="FT73" s="332"/>
      <c r="FU73" s="332"/>
      <c r="FV73" s="332"/>
      <c r="FW73" s="332"/>
      <c r="FX73" s="332"/>
      <c r="FY73" s="332"/>
      <c r="FZ73" s="332"/>
      <c r="GA73" s="332"/>
      <c r="GB73" s="332"/>
      <c r="GC73" s="332"/>
      <c r="GD73" s="332"/>
      <c r="GE73" s="332"/>
      <c r="GF73" s="332"/>
      <c r="GG73" s="332"/>
      <c r="GH73" s="332"/>
      <c r="GI73" s="332"/>
      <c r="GJ73" s="332"/>
      <c r="GK73" s="332"/>
      <c r="GL73" s="332"/>
      <c r="GM73" s="332"/>
      <c r="GN73" s="332"/>
      <c r="GO73" s="332"/>
      <c r="GP73" s="332"/>
      <c r="GQ73" s="332"/>
      <c r="GR73" s="332"/>
      <c r="GS73" s="332"/>
      <c r="GT73" s="332"/>
      <c r="GU73" s="332"/>
      <c r="GV73" s="332"/>
      <c r="GW73" s="332"/>
      <c r="GX73" s="332"/>
      <c r="GY73" s="332"/>
      <c r="GZ73" s="332"/>
      <c r="HA73" s="332"/>
      <c r="HB73" s="332"/>
      <c r="HC73" s="332"/>
      <c r="HD73" s="332"/>
      <c r="HE73" s="332"/>
      <c r="HF73" s="332"/>
      <c r="HG73" s="332"/>
      <c r="HH73" s="332"/>
      <c r="HI73" s="332"/>
      <c r="HJ73" s="332"/>
      <c r="HK73" s="332"/>
      <c r="HL73" s="332"/>
      <c r="HM73" s="332"/>
      <c r="HN73" s="332"/>
      <c r="HO73" s="332"/>
      <c r="HP73" s="332"/>
      <c r="HQ73" s="332"/>
      <c r="HR73" s="332"/>
      <c r="HS73" s="332"/>
      <c r="HT73" s="332"/>
      <c r="HU73" s="332"/>
      <c r="HV73" s="332"/>
      <c r="HW73" s="332"/>
      <c r="HX73" s="332"/>
      <c r="HY73" s="332"/>
    </row>
    <row r="74" s="301" customFormat="1" ht="24" customHeight="1" spans="1:233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332"/>
      <c r="BD74" s="332"/>
      <c r="BE74" s="332"/>
      <c r="BF74" s="332"/>
      <c r="BG74" s="332"/>
      <c r="BH74" s="332"/>
      <c r="BI74" s="332"/>
      <c r="BJ74" s="332"/>
      <c r="BK74" s="332"/>
      <c r="BL74" s="332"/>
      <c r="BM74" s="332"/>
      <c r="BN74" s="332"/>
      <c r="BO74" s="332"/>
      <c r="BP74" s="332"/>
      <c r="BQ74" s="332"/>
      <c r="BR74" s="332"/>
      <c r="BS74" s="332"/>
      <c r="BT74" s="332"/>
      <c r="BU74" s="332"/>
      <c r="BV74" s="332"/>
      <c r="BW74" s="332"/>
      <c r="BX74" s="332"/>
      <c r="BY74" s="332"/>
      <c r="BZ74" s="332"/>
      <c r="CA74" s="332"/>
      <c r="CB74" s="332"/>
      <c r="CC74" s="332"/>
      <c r="CD74" s="332"/>
      <c r="CE74" s="332"/>
      <c r="CF74" s="332"/>
      <c r="CG74" s="332"/>
      <c r="CH74" s="332"/>
      <c r="CI74" s="332"/>
      <c r="CJ74" s="332"/>
      <c r="CK74" s="332"/>
      <c r="CL74" s="332"/>
      <c r="CM74" s="332"/>
      <c r="CN74" s="332"/>
      <c r="CO74" s="332"/>
      <c r="CP74" s="332"/>
      <c r="CQ74" s="332"/>
      <c r="CR74" s="332"/>
      <c r="CS74" s="332"/>
      <c r="CT74" s="332"/>
      <c r="CU74" s="332"/>
      <c r="CV74" s="332"/>
      <c r="CW74" s="332"/>
      <c r="CX74" s="332"/>
      <c r="CY74" s="332"/>
      <c r="CZ74" s="332"/>
      <c r="DA74" s="332"/>
      <c r="DB74" s="332"/>
      <c r="DC74" s="332"/>
      <c r="DD74" s="332"/>
      <c r="DE74" s="332"/>
      <c r="DF74" s="332"/>
      <c r="DG74" s="332"/>
      <c r="DH74" s="332"/>
      <c r="DI74" s="332"/>
      <c r="DJ74" s="332"/>
      <c r="DK74" s="332"/>
      <c r="DL74" s="332"/>
      <c r="DM74" s="332"/>
      <c r="DN74" s="332"/>
      <c r="DO74" s="332"/>
      <c r="DP74" s="332"/>
      <c r="DQ74" s="332"/>
      <c r="DR74" s="332"/>
      <c r="DS74" s="332"/>
      <c r="DT74" s="332"/>
      <c r="DU74" s="332"/>
      <c r="DV74" s="332"/>
      <c r="DW74" s="332"/>
      <c r="DX74" s="332"/>
      <c r="DY74" s="332"/>
      <c r="DZ74" s="332"/>
      <c r="EA74" s="332"/>
      <c r="EB74" s="332"/>
      <c r="EC74" s="332"/>
      <c r="ED74" s="332"/>
      <c r="EE74" s="332"/>
      <c r="EF74" s="332"/>
      <c r="EG74" s="332"/>
      <c r="EH74" s="332"/>
      <c r="EI74" s="332"/>
      <c r="EJ74" s="332"/>
      <c r="EK74" s="332"/>
      <c r="EL74" s="332"/>
      <c r="EM74" s="332"/>
      <c r="EN74" s="332"/>
      <c r="EO74" s="332"/>
      <c r="EP74" s="332"/>
      <c r="EQ74" s="332"/>
      <c r="ER74" s="332"/>
      <c r="ES74" s="332"/>
      <c r="ET74" s="332"/>
      <c r="EU74" s="332"/>
      <c r="EV74" s="332"/>
      <c r="EW74" s="332"/>
      <c r="EX74" s="332"/>
      <c r="EY74" s="332"/>
      <c r="EZ74" s="332"/>
      <c r="FA74" s="332"/>
      <c r="FB74" s="332"/>
      <c r="FC74" s="332"/>
      <c r="FD74" s="332"/>
      <c r="FE74" s="332"/>
      <c r="FF74" s="332"/>
      <c r="FG74" s="332"/>
      <c r="FH74" s="332"/>
      <c r="FI74" s="332"/>
      <c r="FJ74" s="332"/>
      <c r="FK74" s="332"/>
      <c r="FL74" s="332"/>
      <c r="FM74" s="332"/>
      <c r="FN74" s="332"/>
      <c r="FO74" s="332"/>
      <c r="FP74" s="332"/>
      <c r="FQ74" s="332"/>
      <c r="FR74" s="332"/>
      <c r="FS74" s="332"/>
      <c r="FT74" s="332"/>
      <c r="FU74" s="332"/>
      <c r="FV74" s="332"/>
      <c r="FW74" s="332"/>
      <c r="FX74" s="332"/>
      <c r="FY74" s="332"/>
      <c r="FZ74" s="332"/>
      <c r="GA74" s="332"/>
      <c r="GB74" s="332"/>
      <c r="GC74" s="332"/>
      <c r="GD74" s="332"/>
      <c r="GE74" s="332"/>
      <c r="GF74" s="332"/>
      <c r="GG74" s="332"/>
      <c r="GH74" s="332"/>
      <c r="GI74" s="332"/>
      <c r="GJ74" s="332"/>
      <c r="GK74" s="332"/>
      <c r="GL74" s="332"/>
      <c r="GM74" s="332"/>
      <c r="GN74" s="332"/>
      <c r="GO74" s="332"/>
      <c r="GP74" s="332"/>
      <c r="GQ74" s="332"/>
      <c r="GR74" s="332"/>
      <c r="GS74" s="332"/>
      <c r="GT74" s="332"/>
      <c r="GU74" s="332"/>
      <c r="GV74" s="332"/>
      <c r="GW74" s="332"/>
      <c r="GX74" s="332"/>
      <c r="GY74" s="332"/>
      <c r="GZ74" s="332"/>
      <c r="HA74" s="332"/>
      <c r="HB74" s="332"/>
      <c r="HC74" s="332"/>
      <c r="HD74" s="332"/>
      <c r="HE74" s="332"/>
      <c r="HF74" s="332"/>
      <c r="HG74" s="332"/>
      <c r="HH74" s="332"/>
      <c r="HI74" s="332"/>
      <c r="HJ74" s="332"/>
      <c r="HK74" s="332"/>
      <c r="HL74" s="332"/>
      <c r="HM74" s="332"/>
      <c r="HN74" s="332"/>
      <c r="HO74" s="332"/>
      <c r="HP74" s="332"/>
      <c r="HQ74" s="332"/>
      <c r="HR74" s="332"/>
      <c r="HS74" s="332"/>
      <c r="HT74" s="332"/>
      <c r="HU74" s="332"/>
      <c r="HV74" s="332"/>
      <c r="HW74" s="332"/>
      <c r="HX74" s="332"/>
      <c r="HY74" s="332"/>
    </row>
    <row r="75" s="301" customFormat="1" ht="24" customHeight="1" spans="1:233">
      <c r="A75" s="332"/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2"/>
      <c r="BK75" s="332"/>
      <c r="BL75" s="332"/>
      <c r="BM75" s="332"/>
      <c r="BN75" s="332"/>
      <c r="BO75" s="332"/>
      <c r="BP75" s="332"/>
      <c r="BQ75" s="332"/>
      <c r="BR75" s="332"/>
      <c r="BS75" s="332"/>
      <c r="BT75" s="332"/>
      <c r="BU75" s="332"/>
      <c r="BV75" s="332"/>
      <c r="BW75" s="332"/>
      <c r="BX75" s="332"/>
      <c r="BY75" s="332"/>
      <c r="BZ75" s="332"/>
      <c r="CA75" s="332"/>
      <c r="CB75" s="332"/>
      <c r="CC75" s="332"/>
      <c r="CD75" s="332"/>
      <c r="CE75" s="332"/>
      <c r="CF75" s="332"/>
      <c r="CG75" s="332"/>
      <c r="CH75" s="332"/>
      <c r="CI75" s="332"/>
      <c r="CJ75" s="332"/>
      <c r="CK75" s="332"/>
      <c r="CL75" s="332"/>
      <c r="CM75" s="332"/>
      <c r="CN75" s="332"/>
      <c r="CO75" s="332"/>
      <c r="CP75" s="332"/>
      <c r="CQ75" s="332"/>
      <c r="CR75" s="332"/>
      <c r="CS75" s="332"/>
      <c r="CT75" s="332"/>
      <c r="CU75" s="332"/>
      <c r="CV75" s="332"/>
      <c r="CW75" s="332"/>
      <c r="CX75" s="332"/>
      <c r="CY75" s="332"/>
      <c r="CZ75" s="332"/>
      <c r="DA75" s="332"/>
      <c r="DB75" s="332"/>
      <c r="DC75" s="332"/>
      <c r="DD75" s="332"/>
      <c r="DE75" s="332"/>
      <c r="DF75" s="332"/>
      <c r="DG75" s="332"/>
      <c r="DH75" s="332"/>
      <c r="DI75" s="332"/>
      <c r="DJ75" s="332"/>
      <c r="DK75" s="332"/>
      <c r="DL75" s="332"/>
      <c r="DM75" s="332"/>
      <c r="DN75" s="332"/>
      <c r="DO75" s="332"/>
      <c r="DP75" s="332"/>
      <c r="DQ75" s="332"/>
      <c r="DR75" s="332"/>
      <c r="DS75" s="332"/>
      <c r="DT75" s="332"/>
      <c r="DU75" s="332"/>
      <c r="DV75" s="332"/>
      <c r="DW75" s="332"/>
      <c r="DX75" s="332"/>
      <c r="DY75" s="332"/>
      <c r="DZ75" s="332"/>
      <c r="EA75" s="332"/>
      <c r="EB75" s="332"/>
      <c r="EC75" s="332"/>
      <c r="ED75" s="332"/>
      <c r="EE75" s="332"/>
      <c r="EF75" s="332"/>
      <c r="EG75" s="332"/>
      <c r="EH75" s="332"/>
      <c r="EI75" s="332"/>
      <c r="EJ75" s="332"/>
      <c r="EK75" s="332"/>
      <c r="EL75" s="332"/>
      <c r="EM75" s="332"/>
      <c r="EN75" s="332"/>
      <c r="EO75" s="332"/>
      <c r="EP75" s="332"/>
      <c r="EQ75" s="332"/>
      <c r="ER75" s="332"/>
      <c r="ES75" s="332"/>
      <c r="ET75" s="332"/>
      <c r="EU75" s="332"/>
      <c r="EV75" s="332"/>
      <c r="EW75" s="332"/>
      <c r="EX75" s="332"/>
      <c r="EY75" s="332"/>
      <c r="EZ75" s="332"/>
      <c r="FA75" s="332"/>
      <c r="FB75" s="332"/>
      <c r="FC75" s="332"/>
      <c r="FD75" s="332"/>
      <c r="FE75" s="332"/>
      <c r="FF75" s="332"/>
      <c r="FG75" s="332"/>
      <c r="FH75" s="332"/>
      <c r="FI75" s="332"/>
      <c r="FJ75" s="332"/>
      <c r="FK75" s="332"/>
      <c r="FL75" s="332"/>
      <c r="FM75" s="332"/>
      <c r="FN75" s="332"/>
      <c r="FO75" s="332"/>
      <c r="FP75" s="332"/>
      <c r="FQ75" s="332"/>
      <c r="FR75" s="332"/>
      <c r="FS75" s="332"/>
      <c r="FT75" s="332"/>
      <c r="FU75" s="332"/>
      <c r="FV75" s="332"/>
      <c r="FW75" s="332"/>
      <c r="FX75" s="332"/>
      <c r="FY75" s="332"/>
      <c r="FZ75" s="332"/>
      <c r="GA75" s="332"/>
      <c r="GB75" s="332"/>
      <c r="GC75" s="332"/>
      <c r="GD75" s="332"/>
      <c r="GE75" s="332"/>
      <c r="GF75" s="332"/>
      <c r="GG75" s="332"/>
      <c r="GH75" s="332"/>
      <c r="GI75" s="332"/>
      <c r="GJ75" s="332"/>
      <c r="GK75" s="332"/>
      <c r="GL75" s="332"/>
      <c r="GM75" s="332"/>
      <c r="GN75" s="332"/>
      <c r="GO75" s="332"/>
      <c r="GP75" s="332"/>
      <c r="GQ75" s="332"/>
      <c r="GR75" s="332"/>
      <c r="GS75" s="332"/>
      <c r="GT75" s="332"/>
      <c r="GU75" s="332"/>
      <c r="GV75" s="332"/>
      <c r="GW75" s="332"/>
      <c r="GX75" s="332"/>
      <c r="GY75" s="332"/>
      <c r="GZ75" s="332"/>
      <c r="HA75" s="332"/>
      <c r="HB75" s="332"/>
      <c r="HC75" s="332"/>
      <c r="HD75" s="332"/>
      <c r="HE75" s="332"/>
      <c r="HF75" s="332"/>
      <c r="HG75" s="332"/>
      <c r="HH75" s="332"/>
      <c r="HI75" s="332"/>
      <c r="HJ75" s="332"/>
      <c r="HK75" s="332"/>
      <c r="HL75" s="332"/>
      <c r="HM75" s="332"/>
      <c r="HN75" s="332"/>
      <c r="HO75" s="332"/>
      <c r="HP75" s="332"/>
      <c r="HQ75" s="332"/>
      <c r="HR75" s="332"/>
      <c r="HS75" s="332"/>
      <c r="HT75" s="332"/>
      <c r="HU75" s="332"/>
      <c r="HV75" s="332"/>
      <c r="HW75" s="332"/>
      <c r="HX75" s="332"/>
      <c r="HY75" s="332"/>
    </row>
    <row r="76" s="301" customFormat="1" ht="24" customHeight="1" spans="1:233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2"/>
      <c r="AZ76" s="332"/>
      <c r="BA76" s="332"/>
      <c r="BB76" s="332"/>
      <c r="BC76" s="332"/>
      <c r="BD76" s="332"/>
      <c r="BE76" s="332"/>
      <c r="BF76" s="332"/>
      <c r="BG76" s="332"/>
      <c r="BH76" s="332"/>
      <c r="BI76" s="332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2"/>
      <c r="BV76" s="332"/>
      <c r="BW76" s="332"/>
      <c r="BX76" s="332"/>
      <c r="BY76" s="332"/>
      <c r="BZ76" s="332"/>
      <c r="CA76" s="332"/>
      <c r="CB76" s="332"/>
      <c r="CC76" s="332"/>
      <c r="CD76" s="332"/>
      <c r="CE76" s="332"/>
      <c r="CF76" s="332"/>
      <c r="CG76" s="332"/>
      <c r="CH76" s="332"/>
      <c r="CI76" s="332"/>
      <c r="CJ76" s="332"/>
      <c r="CK76" s="332"/>
      <c r="CL76" s="332"/>
      <c r="CM76" s="332"/>
      <c r="CN76" s="332"/>
      <c r="CO76" s="332"/>
      <c r="CP76" s="332"/>
      <c r="CQ76" s="332"/>
      <c r="CR76" s="332"/>
      <c r="CS76" s="332"/>
      <c r="CT76" s="332"/>
      <c r="CU76" s="332"/>
      <c r="CV76" s="332"/>
      <c r="CW76" s="332"/>
      <c r="CX76" s="332"/>
      <c r="CY76" s="332"/>
      <c r="CZ76" s="332"/>
      <c r="DA76" s="332"/>
      <c r="DB76" s="332"/>
      <c r="DC76" s="332"/>
      <c r="DD76" s="332"/>
      <c r="DE76" s="332"/>
      <c r="DF76" s="332"/>
      <c r="DG76" s="332"/>
      <c r="DH76" s="332"/>
      <c r="DI76" s="332"/>
      <c r="DJ76" s="332"/>
      <c r="DK76" s="332"/>
      <c r="DL76" s="332"/>
      <c r="DM76" s="332"/>
      <c r="DN76" s="332"/>
      <c r="DO76" s="332"/>
      <c r="DP76" s="332"/>
      <c r="DQ76" s="332"/>
      <c r="DR76" s="332"/>
      <c r="DS76" s="332"/>
      <c r="DT76" s="332"/>
      <c r="DU76" s="332"/>
      <c r="DV76" s="332"/>
      <c r="DW76" s="332"/>
      <c r="DX76" s="332"/>
      <c r="DY76" s="332"/>
      <c r="DZ76" s="332"/>
      <c r="EA76" s="332"/>
      <c r="EB76" s="332"/>
      <c r="EC76" s="332"/>
      <c r="ED76" s="332"/>
      <c r="EE76" s="332"/>
      <c r="EF76" s="332"/>
      <c r="EG76" s="332"/>
      <c r="EH76" s="332"/>
      <c r="EI76" s="332"/>
      <c r="EJ76" s="332"/>
      <c r="EK76" s="332"/>
      <c r="EL76" s="332"/>
      <c r="EM76" s="332"/>
      <c r="EN76" s="332"/>
      <c r="EO76" s="332"/>
      <c r="EP76" s="332"/>
      <c r="EQ76" s="332"/>
      <c r="ER76" s="332"/>
      <c r="ES76" s="332"/>
      <c r="ET76" s="332"/>
      <c r="EU76" s="332"/>
      <c r="EV76" s="332"/>
      <c r="EW76" s="332"/>
      <c r="EX76" s="332"/>
      <c r="EY76" s="332"/>
      <c r="EZ76" s="332"/>
      <c r="FA76" s="332"/>
      <c r="FB76" s="332"/>
      <c r="FC76" s="332"/>
      <c r="FD76" s="332"/>
      <c r="FE76" s="332"/>
      <c r="FF76" s="332"/>
      <c r="FG76" s="332"/>
      <c r="FH76" s="332"/>
      <c r="FI76" s="332"/>
      <c r="FJ76" s="332"/>
      <c r="FK76" s="332"/>
      <c r="FL76" s="332"/>
      <c r="FM76" s="332"/>
      <c r="FN76" s="332"/>
      <c r="FO76" s="332"/>
      <c r="FP76" s="332"/>
      <c r="FQ76" s="332"/>
      <c r="FR76" s="332"/>
      <c r="FS76" s="332"/>
      <c r="FT76" s="332"/>
      <c r="FU76" s="332"/>
      <c r="FV76" s="332"/>
      <c r="FW76" s="332"/>
      <c r="FX76" s="332"/>
      <c r="FY76" s="332"/>
      <c r="FZ76" s="332"/>
      <c r="GA76" s="332"/>
      <c r="GB76" s="332"/>
      <c r="GC76" s="332"/>
      <c r="GD76" s="332"/>
      <c r="GE76" s="332"/>
      <c r="GF76" s="332"/>
      <c r="GG76" s="332"/>
      <c r="GH76" s="332"/>
      <c r="GI76" s="332"/>
      <c r="GJ76" s="332"/>
      <c r="GK76" s="332"/>
      <c r="GL76" s="332"/>
      <c r="GM76" s="332"/>
      <c r="GN76" s="332"/>
      <c r="GO76" s="332"/>
      <c r="GP76" s="332"/>
      <c r="GQ76" s="332"/>
      <c r="GR76" s="332"/>
      <c r="GS76" s="332"/>
      <c r="GT76" s="332"/>
      <c r="GU76" s="332"/>
      <c r="GV76" s="332"/>
      <c r="GW76" s="332"/>
      <c r="GX76" s="332"/>
      <c r="GY76" s="332"/>
      <c r="GZ76" s="332"/>
      <c r="HA76" s="332"/>
      <c r="HB76" s="332"/>
      <c r="HC76" s="332"/>
      <c r="HD76" s="332"/>
      <c r="HE76" s="332"/>
      <c r="HF76" s="332"/>
      <c r="HG76" s="332"/>
      <c r="HH76" s="332"/>
      <c r="HI76" s="332"/>
      <c r="HJ76" s="332"/>
      <c r="HK76" s="332"/>
      <c r="HL76" s="332"/>
      <c r="HM76" s="332"/>
      <c r="HN76" s="332"/>
      <c r="HO76" s="332"/>
      <c r="HP76" s="332"/>
      <c r="HQ76" s="332"/>
      <c r="HR76" s="332"/>
      <c r="HS76" s="332"/>
      <c r="HT76" s="332"/>
      <c r="HU76" s="332"/>
      <c r="HV76" s="332"/>
      <c r="HW76" s="332"/>
      <c r="HX76" s="332"/>
      <c r="HY76" s="332"/>
    </row>
    <row r="77" s="301" customFormat="1" ht="24" customHeight="1" spans="1:233">
      <c r="A77" s="332"/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332"/>
      <c r="BW77" s="332"/>
      <c r="BX77" s="332"/>
      <c r="BY77" s="332"/>
      <c r="BZ77" s="332"/>
      <c r="CA77" s="332"/>
      <c r="CB77" s="332"/>
      <c r="CC77" s="332"/>
      <c r="CD77" s="332"/>
      <c r="CE77" s="332"/>
      <c r="CF77" s="332"/>
      <c r="CG77" s="332"/>
      <c r="CH77" s="332"/>
      <c r="CI77" s="332"/>
      <c r="CJ77" s="332"/>
      <c r="CK77" s="332"/>
      <c r="CL77" s="332"/>
      <c r="CM77" s="332"/>
      <c r="CN77" s="332"/>
      <c r="CO77" s="332"/>
      <c r="CP77" s="332"/>
      <c r="CQ77" s="332"/>
      <c r="CR77" s="332"/>
      <c r="CS77" s="332"/>
      <c r="CT77" s="332"/>
      <c r="CU77" s="332"/>
      <c r="CV77" s="332"/>
      <c r="CW77" s="332"/>
      <c r="CX77" s="332"/>
      <c r="CY77" s="332"/>
      <c r="CZ77" s="332"/>
      <c r="DA77" s="332"/>
      <c r="DB77" s="332"/>
      <c r="DC77" s="332"/>
      <c r="DD77" s="332"/>
      <c r="DE77" s="332"/>
      <c r="DF77" s="332"/>
      <c r="DG77" s="332"/>
      <c r="DH77" s="332"/>
      <c r="DI77" s="332"/>
      <c r="DJ77" s="332"/>
      <c r="DK77" s="332"/>
      <c r="DL77" s="332"/>
      <c r="DM77" s="332"/>
      <c r="DN77" s="332"/>
      <c r="DO77" s="332"/>
      <c r="DP77" s="332"/>
      <c r="DQ77" s="332"/>
      <c r="DR77" s="332"/>
      <c r="DS77" s="332"/>
      <c r="DT77" s="332"/>
      <c r="DU77" s="332"/>
      <c r="DV77" s="332"/>
      <c r="DW77" s="332"/>
      <c r="DX77" s="332"/>
      <c r="DY77" s="332"/>
      <c r="DZ77" s="332"/>
      <c r="EA77" s="332"/>
      <c r="EB77" s="332"/>
      <c r="EC77" s="332"/>
      <c r="ED77" s="332"/>
      <c r="EE77" s="332"/>
      <c r="EF77" s="332"/>
      <c r="EG77" s="332"/>
      <c r="EH77" s="332"/>
      <c r="EI77" s="332"/>
      <c r="EJ77" s="332"/>
      <c r="EK77" s="332"/>
      <c r="EL77" s="332"/>
      <c r="EM77" s="332"/>
      <c r="EN77" s="332"/>
      <c r="EO77" s="332"/>
      <c r="EP77" s="332"/>
      <c r="EQ77" s="332"/>
      <c r="ER77" s="332"/>
      <c r="ES77" s="332"/>
      <c r="ET77" s="332"/>
      <c r="EU77" s="332"/>
      <c r="EV77" s="332"/>
      <c r="EW77" s="332"/>
      <c r="EX77" s="332"/>
      <c r="EY77" s="332"/>
      <c r="EZ77" s="332"/>
      <c r="FA77" s="332"/>
      <c r="FB77" s="332"/>
      <c r="FC77" s="332"/>
      <c r="FD77" s="332"/>
      <c r="FE77" s="332"/>
      <c r="FF77" s="332"/>
      <c r="FG77" s="332"/>
      <c r="FH77" s="332"/>
      <c r="FI77" s="332"/>
      <c r="FJ77" s="332"/>
      <c r="FK77" s="332"/>
      <c r="FL77" s="332"/>
      <c r="FM77" s="332"/>
      <c r="FN77" s="332"/>
      <c r="FO77" s="332"/>
      <c r="FP77" s="332"/>
      <c r="FQ77" s="332"/>
      <c r="FR77" s="332"/>
      <c r="FS77" s="332"/>
      <c r="FT77" s="332"/>
      <c r="FU77" s="332"/>
      <c r="FV77" s="332"/>
      <c r="FW77" s="332"/>
      <c r="FX77" s="332"/>
      <c r="FY77" s="332"/>
      <c r="FZ77" s="332"/>
      <c r="GA77" s="332"/>
      <c r="GB77" s="332"/>
      <c r="GC77" s="332"/>
      <c r="GD77" s="332"/>
      <c r="GE77" s="332"/>
      <c r="GF77" s="332"/>
      <c r="GG77" s="332"/>
      <c r="GH77" s="332"/>
      <c r="GI77" s="332"/>
      <c r="GJ77" s="332"/>
      <c r="GK77" s="332"/>
      <c r="GL77" s="332"/>
      <c r="GM77" s="332"/>
      <c r="GN77" s="332"/>
      <c r="GO77" s="332"/>
      <c r="GP77" s="332"/>
      <c r="GQ77" s="332"/>
      <c r="GR77" s="332"/>
      <c r="GS77" s="332"/>
      <c r="GT77" s="332"/>
      <c r="GU77" s="332"/>
      <c r="GV77" s="332"/>
      <c r="GW77" s="332"/>
      <c r="GX77" s="332"/>
      <c r="GY77" s="332"/>
      <c r="GZ77" s="332"/>
      <c r="HA77" s="332"/>
      <c r="HB77" s="332"/>
      <c r="HC77" s="332"/>
      <c r="HD77" s="332"/>
      <c r="HE77" s="332"/>
      <c r="HF77" s="332"/>
      <c r="HG77" s="332"/>
      <c r="HH77" s="332"/>
      <c r="HI77" s="332"/>
      <c r="HJ77" s="332"/>
      <c r="HK77" s="332"/>
      <c r="HL77" s="332"/>
      <c r="HM77" s="332"/>
      <c r="HN77" s="332"/>
      <c r="HO77" s="332"/>
      <c r="HP77" s="332"/>
      <c r="HQ77" s="332"/>
      <c r="HR77" s="332"/>
      <c r="HS77" s="332"/>
      <c r="HT77" s="332"/>
      <c r="HU77" s="332"/>
      <c r="HV77" s="332"/>
      <c r="HW77" s="332"/>
      <c r="HX77" s="332"/>
      <c r="HY77" s="332"/>
    </row>
    <row r="78" s="301" customFormat="1" ht="24" customHeight="1" spans="1:233">
      <c r="A78" s="332"/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2"/>
      <c r="AZ78" s="332"/>
      <c r="BA78" s="332"/>
      <c r="BB78" s="332"/>
      <c r="BC78" s="332"/>
      <c r="BD78" s="332"/>
      <c r="BE78" s="332"/>
      <c r="BF78" s="332"/>
      <c r="BG78" s="332"/>
      <c r="BH78" s="332"/>
      <c r="BI78" s="332"/>
      <c r="BJ78" s="332"/>
      <c r="BK78" s="332"/>
      <c r="BL78" s="332"/>
      <c r="BM78" s="332"/>
      <c r="BN78" s="332"/>
      <c r="BO78" s="332"/>
      <c r="BP78" s="332"/>
      <c r="BQ78" s="332"/>
      <c r="BR78" s="332"/>
      <c r="BS78" s="332"/>
      <c r="BT78" s="332"/>
      <c r="BU78" s="332"/>
      <c r="BV78" s="332"/>
      <c r="BW78" s="332"/>
      <c r="BX78" s="332"/>
      <c r="BY78" s="332"/>
      <c r="BZ78" s="332"/>
      <c r="CA78" s="332"/>
      <c r="CB78" s="332"/>
      <c r="CC78" s="332"/>
      <c r="CD78" s="332"/>
      <c r="CE78" s="332"/>
      <c r="CF78" s="332"/>
      <c r="CG78" s="332"/>
      <c r="CH78" s="332"/>
      <c r="CI78" s="332"/>
      <c r="CJ78" s="332"/>
      <c r="CK78" s="332"/>
      <c r="CL78" s="332"/>
      <c r="CM78" s="332"/>
      <c r="CN78" s="332"/>
      <c r="CO78" s="332"/>
      <c r="CP78" s="332"/>
      <c r="CQ78" s="332"/>
      <c r="CR78" s="332"/>
      <c r="CS78" s="332"/>
      <c r="CT78" s="332"/>
      <c r="CU78" s="332"/>
      <c r="CV78" s="332"/>
      <c r="CW78" s="332"/>
      <c r="CX78" s="332"/>
      <c r="CY78" s="332"/>
      <c r="CZ78" s="332"/>
      <c r="DA78" s="332"/>
      <c r="DB78" s="332"/>
      <c r="DC78" s="332"/>
      <c r="DD78" s="332"/>
      <c r="DE78" s="332"/>
      <c r="DF78" s="332"/>
      <c r="DG78" s="332"/>
      <c r="DH78" s="332"/>
      <c r="DI78" s="332"/>
      <c r="DJ78" s="332"/>
      <c r="DK78" s="332"/>
      <c r="DL78" s="332"/>
      <c r="DM78" s="332"/>
      <c r="DN78" s="332"/>
      <c r="DO78" s="332"/>
      <c r="DP78" s="332"/>
      <c r="DQ78" s="332"/>
      <c r="DR78" s="332"/>
      <c r="DS78" s="332"/>
      <c r="DT78" s="332"/>
      <c r="DU78" s="332"/>
      <c r="DV78" s="332"/>
      <c r="DW78" s="332"/>
      <c r="DX78" s="332"/>
      <c r="DY78" s="332"/>
      <c r="DZ78" s="332"/>
      <c r="EA78" s="332"/>
      <c r="EB78" s="332"/>
      <c r="EC78" s="332"/>
      <c r="ED78" s="332"/>
      <c r="EE78" s="332"/>
      <c r="EF78" s="332"/>
      <c r="EG78" s="332"/>
      <c r="EH78" s="332"/>
      <c r="EI78" s="332"/>
      <c r="EJ78" s="332"/>
      <c r="EK78" s="332"/>
      <c r="EL78" s="332"/>
      <c r="EM78" s="332"/>
      <c r="EN78" s="332"/>
      <c r="EO78" s="332"/>
      <c r="EP78" s="332"/>
      <c r="EQ78" s="332"/>
      <c r="ER78" s="332"/>
      <c r="ES78" s="332"/>
      <c r="ET78" s="332"/>
      <c r="EU78" s="332"/>
      <c r="EV78" s="332"/>
      <c r="EW78" s="332"/>
      <c r="EX78" s="332"/>
      <c r="EY78" s="332"/>
      <c r="EZ78" s="332"/>
      <c r="FA78" s="332"/>
      <c r="FB78" s="332"/>
      <c r="FC78" s="332"/>
      <c r="FD78" s="332"/>
      <c r="FE78" s="332"/>
      <c r="FF78" s="332"/>
      <c r="FG78" s="332"/>
      <c r="FH78" s="332"/>
      <c r="FI78" s="332"/>
      <c r="FJ78" s="332"/>
      <c r="FK78" s="332"/>
      <c r="FL78" s="332"/>
      <c r="FM78" s="332"/>
      <c r="FN78" s="332"/>
      <c r="FO78" s="332"/>
      <c r="FP78" s="332"/>
      <c r="FQ78" s="332"/>
      <c r="FR78" s="332"/>
      <c r="FS78" s="332"/>
      <c r="FT78" s="332"/>
      <c r="FU78" s="332"/>
      <c r="FV78" s="332"/>
      <c r="FW78" s="332"/>
      <c r="FX78" s="332"/>
      <c r="FY78" s="332"/>
      <c r="FZ78" s="332"/>
      <c r="GA78" s="332"/>
      <c r="GB78" s="332"/>
      <c r="GC78" s="332"/>
      <c r="GD78" s="332"/>
      <c r="GE78" s="332"/>
      <c r="GF78" s="332"/>
      <c r="GG78" s="332"/>
      <c r="GH78" s="332"/>
      <c r="GI78" s="332"/>
      <c r="GJ78" s="332"/>
      <c r="GK78" s="332"/>
      <c r="GL78" s="332"/>
      <c r="GM78" s="332"/>
      <c r="GN78" s="332"/>
      <c r="GO78" s="332"/>
      <c r="GP78" s="332"/>
      <c r="GQ78" s="332"/>
      <c r="GR78" s="332"/>
      <c r="GS78" s="332"/>
      <c r="GT78" s="332"/>
      <c r="GU78" s="332"/>
      <c r="GV78" s="332"/>
      <c r="GW78" s="332"/>
      <c r="GX78" s="332"/>
      <c r="GY78" s="332"/>
      <c r="GZ78" s="332"/>
      <c r="HA78" s="332"/>
      <c r="HB78" s="332"/>
      <c r="HC78" s="332"/>
      <c r="HD78" s="332"/>
      <c r="HE78" s="332"/>
      <c r="HF78" s="332"/>
      <c r="HG78" s="332"/>
      <c r="HH78" s="332"/>
      <c r="HI78" s="332"/>
      <c r="HJ78" s="332"/>
      <c r="HK78" s="332"/>
      <c r="HL78" s="332"/>
      <c r="HM78" s="332"/>
      <c r="HN78" s="332"/>
      <c r="HO78" s="332"/>
      <c r="HP78" s="332"/>
      <c r="HQ78" s="332"/>
      <c r="HR78" s="332"/>
      <c r="HS78" s="332"/>
      <c r="HT78" s="332"/>
      <c r="HU78" s="332"/>
      <c r="HV78" s="332"/>
      <c r="HW78" s="332"/>
      <c r="HX78" s="332"/>
      <c r="HY78" s="332"/>
    </row>
    <row r="79" s="301" customFormat="1" ht="24" customHeight="1" spans="1:233">
      <c r="A79" s="332"/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2"/>
      <c r="AZ79" s="332"/>
      <c r="BA79" s="332"/>
      <c r="BB79" s="332"/>
      <c r="BC79" s="332"/>
      <c r="BD79" s="332"/>
      <c r="BE79" s="332"/>
      <c r="BF79" s="332"/>
      <c r="BG79" s="332"/>
      <c r="BH79" s="332"/>
      <c r="BI79" s="332"/>
      <c r="BJ79" s="332"/>
      <c r="BK79" s="332"/>
      <c r="BL79" s="332"/>
      <c r="BM79" s="332"/>
      <c r="BN79" s="332"/>
      <c r="BO79" s="332"/>
      <c r="BP79" s="332"/>
      <c r="BQ79" s="332"/>
      <c r="BR79" s="332"/>
      <c r="BS79" s="332"/>
      <c r="BT79" s="332"/>
      <c r="BU79" s="332"/>
      <c r="BV79" s="332"/>
      <c r="BW79" s="332"/>
      <c r="BX79" s="332"/>
      <c r="BY79" s="332"/>
      <c r="BZ79" s="332"/>
      <c r="CA79" s="332"/>
      <c r="CB79" s="332"/>
      <c r="CC79" s="332"/>
      <c r="CD79" s="332"/>
      <c r="CE79" s="332"/>
      <c r="CF79" s="332"/>
      <c r="CG79" s="332"/>
      <c r="CH79" s="332"/>
      <c r="CI79" s="332"/>
      <c r="CJ79" s="332"/>
      <c r="CK79" s="332"/>
      <c r="CL79" s="332"/>
      <c r="CM79" s="332"/>
      <c r="CN79" s="332"/>
      <c r="CO79" s="332"/>
      <c r="CP79" s="332"/>
      <c r="CQ79" s="332"/>
      <c r="CR79" s="332"/>
      <c r="CS79" s="332"/>
      <c r="CT79" s="332"/>
      <c r="CU79" s="332"/>
      <c r="CV79" s="332"/>
      <c r="CW79" s="332"/>
      <c r="CX79" s="332"/>
      <c r="CY79" s="332"/>
      <c r="CZ79" s="332"/>
      <c r="DA79" s="332"/>
      <c r="DB79" s="332"/>
      <c r="DC79" s="332"/>
      <c r="DD79" s="332"/>
      <c r="DE79" s="332"/>
      <c r="DF79" s="332"/>
      <c r="DG79" s="332"/>
      <c r="DH79" s="332"/>
      <c r="DI79" s="332"/>
      <c r="DJ79" s="332"/>
      <c r="DK79" s="332"/>
      <c r="DL79" s="332"/>
      <c r="DM79" s="332"/>
      <c r="DN79" s="332"/>
      <c r="DO79" s="332"/>
      <c r="DP79" s="332"/>
      <c r="DQ79" s="332"/>
      <c r="DR79" s="332"/>
      <c r="DS79" s="332"/>
      <c r="DT79" s="332"/>
      <c r="DU79" s="332"/>
      <c r="DV79" s="332"/>
      <c r="DW79" s="332"/>
      <c r="DX79" s="332"/>
      <c r="DY79" s="332"/>
      <c r="DZ79" s="332"/>
      <c r="EA79" s="332"/>
      <c r="EB79" s="332"/>
      <c r="EC79" s="332"/>
      <c r="ED79" s="332"/>
      <c r="EE79" s="332"/>
      <c r="EF79" s="332"/>
      <c r="EG79" s="332"/>
      <c r="EH79" s="332"/>
      <c r="EI79" s="332"/>
      <c r="EJ79" s="332"/>
      <c r="EK79" s="332"/>
      <c r="EL79" s="332"/>
      <c r="EM79" s="332"/>
      <c r="EN79" s="332"/>
      <c r="EO79" s="332"/>
      <c r="EP79" s="332"/>
      <c r="EQ79" s="332"/>
      <c r="ER79" s="332"/>
      <c r="ES79" s="332"/>
      <c r="ET79" s="332"/>
      <c r="EU79" s="332"/>
      <c r="EV79" s="332"/>
      <c r="EW79" s="332"/>
      <c r="EX79" s="332"/>
      <c r="EY79" s="332"/>
      <c r="EZ79" s="332"/>
      <c r="FA79" s="332"/>
      <c r="FB79" s="332"/>
      <c r="FC79" s="332"/>
      <c r="FD79" s="332"/>
      <c r="FE79" s="332"/>
      <c r="FF79" s="332"/>
      <c r="FG79" s="332"/>
      <c r="FH79" s="332"/>
      <c r="FI79" s="332"/>
      <c r="FJ79" s="332"/>
      <c r="FK79" s="332"/>
      <c r="FL79" s="332"/>
      <c r="FM79" s="332"/>
      <c r="FN79" s="332"/>
      <c r="FO79" s="332"/>
      <c r="FP79" s="332"/>
      <c r="FQ79" s="332"/>
      <c r="FR79" s="332"/>
      <c r="FS79" s="332"/>
      <c r="FT79" s="332"/>
      <c r="FU79" s="332"/>
      <c r="FV79" s="332"/>
      <c r="FW79" s="332"/>
      <c r="FX79" s="332"/>
      <c r="FY79" s="332"/>
      <c r="FZ79" s="332"/>
      <c r="GA79" s="332"/>
      <c r="GB79" s="332"/>
      <c r="GC79" s="332"/>
      <c r="GD79" s="332"/>
      <c r="GE79" s="332"/>
      <c r="GF79" s="332"/>
      <c r="GG79" s="332"/>
      <c r="GH79" s="332"/>
      <c r="GI79" s="332"/>
      <c r="GJ79" s="332"/>
      <c r="GK79" s="332"/>
      <c r="GL79" s="332"/>
      <c r="GM79" s="332"/>
      <c r="GN79" s="332"/>
      <c r="GO79" s="332"/>
      <c r="GP79" s="332"/>
      <c r="GQ79" s="332"/>
      <c r="GR79" s="332"/>
      <c r="GS79" s="332"/>
      <c r="GT79" s="332"/>
      <c r="GU79" s="332"/>
      <c r="GV79" s="332"/>
      <c r="GW79" s="332"/>
      <c r="GX79" s="332"/>
      <c r="GY79" s="332"/>
      <c r="GZ79" s="332"/>
      <c r="HA79" s="332"/>
      <c r="HB79" s="332"/>
      <c r="HC79" s="332"/>
      <c r="HD79" s="332"/>
      <c r="HE79" s="332"/>
      <c r="HF79" s="332"/>
      <c r="HG79" s="332"/>
      <c r="HH79" s="332"/>
      <c r="HI79" s="332"/>
      <c r="HJ79" s="332"/>
      <c r="HK79" s="332"/>
      <c r="HL79" s="332"/>
      <c r="HM79" s="332"/>
      <c r="HN79" s="332"/>
      <c r="HO79" s="332"/>
      <c r="HP79" s="332"/>
      <c r="HQ79" s="332"/>
      <c r="HR79" s="332"/>
      <c r="HS79" s="332"/>
      <c r="HT79" s="332"/>
      <c r="HU79" s="332"/>
      <c r="HV79" s="332"/>
      <c r="HW79" s="332"/>
      <c r="HX79" s="332"/>
      <c r="HY79" s="332"/>
    </row>
    <row r="80" s="301" customFormat="1" ht="24" customHeight="1" spans="1:233">
      <c r="A80" s="332"/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  <c r="AS80" s="332"/>
      <c r="AT80" s="332"/>
      <c r="AU80" s="332"/>
      <c r="AV80" s="332"/>
      <c r="AW80" s="332"/>
      <c r="AX80" s="332"/>
      <c r="AY80" s="332"/>
      <c r="AZ80" s="332"/>
      <c r="BA80" s="332"/>
      <c r="BB80" s="332"/>
      <c r="BC80" s="332"/>
      <c r="BD80" s="332"/>
      <c r="BE80" s="332"/>
      <c r="BF80" s="332"/>
      <c r="BG80" s="332"/>
      <c r="BH80" s="332"/>
      <c r="BI80" s="332"/>
      <c r="BJ80" s="332"/>
      <c r="BK80" s="332"/>
      <c r="BL80" s="332"/>
      <c r="BM80" s="332"/>
      <c r="BN80" s="332"/>
      <c r="BO80" s="332"/>
      <c r="BP80" s="332"/>
      <c r="BQ80" s="332"/>
      <c r="BR80" s="332"/>
      <c r="BS80" s="332"/>
      <c r="BT80" s="332"/>
      <c r="BU80" s="332"/>
      <c r="BV80" s="332"/>
      <c r="BW80" s="332"/>
      <c r="BX80" s="332"/>
      <c r="BY80" s="332"/>
      <c r="BZ80" s="332"/>
      <c r="CA80" s="332"/>
      <c r="CB80" s="332"/>
      <c r="CC80" s="332"/>
      <c r="CD80" s="332"/>
      <c r="CE80" s="332"/>
      <c r="CF80" s="332"/>
      <c r="CG80" s="332"/>
      <c r="CH80" s="332"/>
      <c r="CI80" s="332"/>
      <c r="CJ80" s="332"/>
      <c r="CK80" s="332"/>
      <c r="CL80" s="332"/>
      <c r="CM80" s="332"/>
      <c r="CN80" s="332"/>
      <c r="CO80" s="332"/>
      <c r="CP80" s="332"/>
      <c r="CQ80" s="332"/>
      <c r="CR80" s="332"/>
      <c r="CS80" s="332"/>
      <c r="CT80" s="332"/>
      <c r="CU80" s="332"/>
      <c r="CV80" s="332"/>
      <c r="CW80" s="332"/>
      <c r="CX80" s="332"/>
      <c r="CY80" s="332"/>
      <c r="CZ80" s="332"/>
      <c r="DA80" s="332"/>
      <c r="DB80" s="332"/>
      <c r="DC80" s="332"/>
      <c r="DD80" s="332"/>
      <c r="DE80" s="332"/>
      <c r="DF80" s="332"/>
      <c r="DG80" s="332"/>
      <c r="DH80" s="332"/>
      <c r="DI80" s="332"/>
      <c r="DJ80" s="332"/>
      <c r="DK80" s="332"/>
      <c r="DL80" s="332"/>
      <c r="DM80" s="332"/>
      <c r="DN80" s="332"/>
      <c r="DO80" s="332"/>
      <c r="DP80" s="332"/>
      <c r="DQ80" s="332"/>
      <c r="DR80" s="332"/>
      <c r="DS80" s="332"/>
      <c r="DT80" s="332"/>
      <c r="DU80" s="332"/>
      <c r="DV80" s="332"/>
      <c r="DW80" s="332"/>
      <c r="DX80" s="332"/>
      <c r="DY80" s="332"/>
      <c r="DZ80" s="332"/>
      <c r="EA80" s="332"/>
      <c r="EB80" s="332"/>
      <c r="EC80" s="332"/>
      <c r="ED80" s="332"/>
      <c r="EE80" s="332"/>
      <c r="EF80" s="332"/>
      <c r="EG80" s="332"/>
      <c r="EH80" s="332"/>
      <c r="EI80" s="332"/>
      <c r="EJ80" s="332"/>
      <c r="EK80" s="332"/>
      <c r="EL80" s="332"/>
      <c r="EM80" s="332"/>
      <c r="EN80" s="332"/>
      <c r="EO80" s="332"/>
      <c r="EP80" s="332"/>
      <c r="EQ80" s="332"/>
      <c r="ER80" s="332"/>
      <c r="ES80" s="332"/>
      <c r="ET80" s="332"/>
      <c r="EU80" s="332"/>
      <c r="EV80" s="332"/>
      <c r="EW80" s="332"/>
      <c r="EX80" s="332"/>
      <c r="EY80" s="332"/>
      <c r="EZ80" s="332"/>
      <c r="FA80" s="332"/>
      <c r="FB80" s="332"/>
      <c r="FC80" s="332"/>
      <c r="FD80" s="332"/>
      <c r="FE80" s="332"/>
      <c r="FF80" s="332"/>
      <c r="FG80" s="332"/>
      <c r="FH80" s="332"/>
      <c r="FI80" s="332"/>
      <c r="FJ80" s="332"/>
      <c r="FK80" s="332"/>
      <c r="FL80" s="332"/>
      <c r="FM80" s="332"/>
      <c r="FN80" s="332"/>
      <c r="FO80" s="332"/>
      <c r="FP80" s="332"/>
      <c r="FQ80" s="332"/>
      <c r="FR80" s="332"/>
      <c r="FS80" s="332"/>
      <c r="FT80" s="332"/>
      <c r="FU80" s="332"/>
      <c r="FV80" s="332"/>
      <c r="FW80" s="332"/>
      <c r="FX80" s="332"/>
      <c r="FY80" s="332"/>
      <c r="FZ80" s="332"/>
      <c r="GA80" s="332"/>
      <c r="GB80" s="332"/>
      <c r="GC80" s="332"/>
      <c r="GD80" s="332"/>
      <c r="GE80" s="332"/>
      <c r="GF80" s="332"/>
      <c r="GG80" s="332"/>
      <c r="GH80" s="332"/>
      <c r="GI80" s="332"/>
      <c r="GJ80" s="332"/>
      <c r="GK80" s="332"/>
      <c r="GL80" s="332"/>
      <c r="GM80" s="332"/>
      <c r="GN80" s="332"/>
      <c r="GO80" s="332"/>
      <c r="GP80" s="332"/>
      <c r="GQ80" s="332"/>
      <c r="GR80" s="332"/>
      <c r="GS80" s="332"/>
      <c r="GT80" s="332"/>
      <c r="GU80" s="332"/>
      <c r="GV80" s="332"/>
      <c r="GW80" s="332"/>
      <c r="GX80" s="332"/>
      <c r="GY80" s="332"/>
      <c r="GZ80" s="332"/>
      <c r="HA80" s="332"/>
      <c r="HB80" s="332"/>
      <c r="HC80" s="332"/>
      <c r="HD80" s="332"/>
      <c r="HE80" s="332"/>
      <c r="HF80" s="332"/>
      <c r="HG80" s="332"/>
      <c r="HH80" s="332"/>
      <c r="HI80" s="332"/>
      <c r="HJ80" s="332"/>
      <c r="HK80" s="332"/>
      <c r="HL80" s="332"/>
      <c r="HM80" s="332"/>
      <c r="HN80" s="332"/>
      <c r="HO80" s="332"/>
      <c r="HP80" s="332"/>
      <c r="HQ80" s="332"/>
      <c r="HR80" s="332"/>
      <c r="HS80" s="332"/>
      <c r="HT80" s="332"/>
      <c r="HU80" s="332"/>
      <c r="HV80" s="332"/>
      <c r="HW80" s="332"/>
      <c r="HX80" s="332"/>
      <c r="HY80" s="332"/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77"/>
  <sheetViews>
    <sheetView showGridLines="0" showZeros="0" view="pageBreakPreview" zoomScale="85" zoomScaleNormal="100" topLeftCell="A5" workbookViewId="0">
      <selection activeCell="B18" sqref="B18"/>
    </sheetView>
  </sheetViews>
  <sheetFormatPr defaultColWidth="9" defaultRowHeight="15" customHeight="1"/>
  <cols>
    <col min="1" max="1" width="45.125" style="320" customWidth="1"/>
    <col min="2" max="2" width="33.375" style="320" customWidth="1"/>
    <col min="3" max="233" width="9" style="320"/>
    <col min="234" max="16384" width="9" style="321"/>
  </cols>
  <sheetData>
    <row r="1" s="262" customFormat="1" ht="24" customHeight="1" spans="1:2">
      <c r="A1" s="268" t="s">
        <v>844</v>
      </c>
      <c r="B1" s="269"/>
    </row>
    <row r="2" s="318" customFormat="1" ht="58" customHeight="1" spans="1:2">
      <c r="A2" s="322" t="s">
        <v>845</v>
      </c>
      <c r="B2" s="323"/>
    </row>
    <row r="3" s="319" customFormat="1" ht="27" customHeight="1" spans="1:2">
      <c r="A3" s="324"/>
      <c r="B3" s="40" t="s">
        <v>134</v>
      </c>
    </row>
    <row r="4" s="300" customFormat="1" ht="30" customHeight="1" spans="1:2">
      <c r="A4" s="325" t="s">
        <v>846</v>
      </c>
      <c r="B4" s="326" t="s">
        <v>6</v>
      </c>
    </row>
    <row r="5" s="299" customFormat="1" ht="23" customHeight="1" spans="1:2">
      <c r="A5" s="327" t="s">
        <v>847</v>
      </c>
      <c r="B5" s="328">
        <f>B6+B28</f>
        <v>6400</v>
      </c>
    </row>
    <row r="6" s="299" customFormat="1" ht="23" customHeight="1" spans="1:2">
      <c r="A6" s="329" t="s">
        <v>848</v>
      </c>
      <c r="B6" s="328">
        <f>SUM(B7:B27)</f>
        <v>6400</v>
      </c>
    </row>
    <row r="7" s="299" customFormat="1" ht="23" customHeight="1" spans="1:2">
      <c r="A7" s="330" t="s">
        <v>82</v>
      </c>
      <c r="B7" s="331"/>
    </row>
    <row r="8" s="299" customFormat="1" ht="23" customHeight="1" spans="1:2">
      <c r="A8" s="330" t="s">
        <v>84</v>
      </c>
      <c r="B8" s="331"/>
    </row>
    <row r="9" s="299" customFormat="1" ht="23" customHeight="1" spans="1:2">
      <c r="A9" s="330" t="s">
        <v>86</v>
      </c>
      <c r="B9" s="331"/>
    </row>
    <row r="10" s="300" customFormat="1" ht="23" customHeight="1" spans="1:2">
      <c r="A10" s="330" t="s">
        <v>88</v>
      </c>
      <c r="B10" s="331"/>
    </row>
    <row r="11" s="299" customFormat="1" ht="23" customHeight="1" spans="1:2">
      <c r="A11" s="330" t="s">
        <v>90</v>
      </c>
      <c r="B11" s="331"/>
    </row>
    <row r="12" s="299" customFormat="1" ht="23" customHeight="1" spans="1:2">
      <c r="A12" s="330" t="s">
        <v>92</v>
      </c>
      <c r="B12" s="331"/>
    </row>
    <row r="13" s="299" customFormat="1" ht="23" customHeight="1" spans="1:2">
      <c r="A13" s="330" t="s">
        <v>94</v>
      </c>
      <c r="B13" s="331"/>
    </row>
    <row r="14" s="299" customFormat="1" ht="23" customHeight="1" spans="1:2">
      <c r="A14" s="330" t="s">
        <v>96</v>
      </c>
      <c r="B14" s="331"/>
    </row>
    <row r="15" s="299" customFormat="1" ht="23" customHeight="1" spans="1:2">
      <c r="A15" s="330" t="s">
        <v>98</v>
      </c>
      <c r="B15" s="331"/>
    </row>
    <row r="16" s="299" customFormat="1" ht="23" customHeight="1" spans="1:2">
      <c r="A16" s="330" t="s">
        <v>100</v>
      </c>
      <c r="B16" s="331"/>
    </row>
    <row r="17" s="299" customFormat="1" ht="23" customHeight="1" spans="1:2">
      <c r="A17" s="330" t="s">
        <v>102</v>
      </c>
      <c r="B17" s="331">
        <v>6000</v>
      </c>
    </row>
    <row r="18" s="299" customFormat="1" ht="23" customHeight="1" spans="1:2">
      <c r="A18" s="330" t="s">
        <v>104</v>
      </c>
      <c r="B18" s="331">
        <v>400</v>
      </c>
    </row>
    <row r="19" s="299" customFormat="1" ht="23" customHeight="1" spans="1:2">
      <c r="A19" s="330" t="s">
        <v>106</v>
      </c>
      <c r="B19" s="331"/>
    </row>
    <row r="20" s="299" customFormat="1" ht="23" customHeight="1" spans="1:2">
      <c r="A20" s="330" t="s">
        <v>849</v>
      </c>
      <c r="B20" s="331"/>
    </row>
    <row r="21" s="299" customFormat="1" ht="23" customHeight="1" spans="1:2">
      <c r="A21" s="330" t="s">
        <v>110</v>
      </c>
      <c r="B21" s="331"/>
    </row>
    <row r="22" s="299" customFormat="1" ht="23" customHeight="1" spans="1:2">
      <c r="A22" s="330" t="s">
        <v>112</v>
      </c>
      <c r="B22" s="331"/>
    </row>
    <row r="23" s="299" customFormat="1" ht="23" customHeight="1" spans="1:2">
      <c r="A23" s="330" t="s">
        <v>116</v>
      </c>
      <c r="B23" s="331"/>
    </row>
    <row r="24" s="299" customFormat="1" ht="23" customHeight="1" spans="1:2">
      <c r="A24" s="330" t="s">
        <v>118</v>
      </c>
      <c r="B24" s="331"/>
    </row>
    <row r="25" s="299" customFormat="1" ht="23" customHeight="1" spans="1:2">
      <c r="A25" s="330" t="s">
        <v>120</v>
      </c>
      <c r="B25" s="331"/>
    </row>
    <row r="26" s="299" customFormat="1" ht="23" customHeight="1" spans="1:2">
      <c r="A26" s="330" t="s">
        <v>122</v>
      </c>
      <c r="B26" s="331"/>
    </row>
    <row r="27" s="299" customFormat="1" ht="23" customHeight="1" spans="1:2">
      <c r="A27" s="330" t="s">
        <v>832</v>
      </c>
      <c r="B27" s="331"/>
    </row>
    <row r="28" s="299" customFormat="1" ht="23" customHeight="1" spans="1:2">
      <c r="A28" s="329" t="s">
        <v>850</v>
      </c>
      <c r="B28" s="328"/>
    </row>
    <row r="29" s="301" customFormat="1" ht="24" customHeight="1" spans="1:233">
      <c r="A29" s="332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</row>
    <row r="30" s="301" customFormat="1" ht="24" customHeight="1" spans="1:233">
      <c r="A30" s="332"/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</row>
    <row r="31" s="301" customFormat="1" ht="24" customHeight="1" spans="1:233">
      <c r="A31" s="332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</row>
    <row r="32" s="301" customFormat="1" ht="24" customHeight="1" spans="1:233">
      <c r="A32" s="332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</row>
    <row r="33" s="301" customFormat="1" ht="24" customHeight="1" spans="1:233">
      <c r="A33" s="332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</row>
    <row r="34" s="301" customFormat="1" ht="24" customHeight="1" spans="1:233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</row>
    <row r="35" s="301" customFormat="1" ht="24" customHeight="1" spans="1:233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</row>
    <row r="36" s="301" customFormat="1" ht="24" customHeight="1" spans="1:233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</row>
    <row r="37" s="301" customFormat="1" ht="24" customHeight="1" spans="1:233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2"/>
      <c r="EL37" s="332"/>
      <c r="EM37" s="332"/>
      <c r="EN37" s="332"/>
      <c r="EO37" s="332"/>
      <c r="EP37" s="332"/>
      <c r="EQ37" s="332"/>
      <c r="ER37" s="332"/>
      <c r="ES37" s="332"/>
      <c r="ET37" s="332"/>
      <c r="EU37" s="332"/>
      <c r="EV37" s="332"/>
      <c r="EW37" s="332"/>
      <c r="EX37" s="332"/>
      <c r="EY37" s="332"/>
      <c r="EZ37" s="332"/>
      <c r="FA37" s="332"/>
      <c r="FB37" s="332"/>
      <c r="FC37" s="332"/>
      <c r="FD37" s="332"/>
      <c r="FE37" s="332"/>
      <c r="FF37" s="332"/>
      <c r="FG37" s="332"/>
      <c r="FH37" s="332"/>
      <c r="FI37" s="332"/>
      <c r="FJ37" s="332"/>
      <c r="FK37" s="332"/>
      <c r="FL37" s="332"/>
      <c r="FM37" s="332"/>
      <c r="FN37" s="332"/>
      <c r="FO37" s="332"/>
      <c r="FP37" s="332"/>
      <c r="FQ37" s="332"/>
      <c r="FR37" s="332"/>
      <c r="FS37" s="332"/>
      <c r="FT37" s="332"/>
      <c r="FU37" s="332"/>
      <c r="FV37" s="332"/>
      <c r="FW37" s="332"/>
      <c r="FX37" s="332"/>
      <c r="FY37" s="332"/>
      <c r="FZ37" s="332"/>
      <c r="GA37" s="332"/>
      <c r="GB37" s="332"/>
      <c r="GC37" s="332"/>
      <c r="GD37" s="332"/>
      <c r="GE37" s="332"/>
      <c r="GF37" s="332"/>
      <c r="GG37" s="332"/>
      <c r="GH37" s="332"/>
      <c r="GI37" s="332"/>
      <c r="GJ37" s="332"/>
      <c r="GK37" s="332"/>
      <c r="GL37" s="332"/>
      <c r="GM37" s="332"/>
      <c r="GN37" s="332"/>
      <c r="GO37" s="332"/>
      <c r="GP37" s="332"/>
      <c r="GQ37" s="332"/>
      <c r="GR37" s="332"/>
      <c r="GS37" s="332"/>
      <c r="GT37" s="332"/>
      <c r="GU37" s="332"/>
      <c r="GV37" s="332"/>
      <c r="GW37" s="332"/>
      <c r="GX37" s="332"/>
      <c r="GY37" s="332"/>
      <c r="GZ37" s="332"/>
      <c r="HA37" s="332"/>
      <c r="HB37" s="332"/>
      <c r="HC37" s="332"/>
      <c r="HD37" s="332"/>
      <c r="HE37" s="332"/>
      <c r="HF37" s="332"/>
      <c r="HG37" s="332"/>
      <c r="HH37" s="332"/>
      <c r="HI37" s="332"/>
      <c r="HJ37" s="332"/>
      <c r="HK37" s="332"/>
      <c r="HL37" s="332"/>
      <c r="HM37" s="332"/>
      <c r="HN37" s="332"/>
      <c r="HO37" s="332"/>
      <c r="HP37" s="332"/>
      <c r="HQ37" s="332"/>
      <c r="HR37" s="332"/>
      <c r="HS37" s="332"/>
      <c r="HT37" s="332"/>
      <c r="HU37" s="332"/>
      <c r="HV37" s="332"/>
      <c r="HW37" s="332"/>
      <c r="HX37" s="332"/>
      <c r="HY37" s="332"/>
    </row>
    <row r="38" s="301" customFormat="1" ht="24" customHeight="1" spans="1:233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32"/>
      <c r="DR38" s="332"/>
      <c r="DS38" s="332"/>
      <c r="DT38" s="332"/>
      <c r="DU38" s="332"/>
      <c r="DV38" s="332"/>
      <c r="DW38" s="332"/>
      <c r="DX38" s="332"/>
      <c r="DY38" s="332"/>
      <c r="DZ38" s="332"/>
      <c r="EA38" s="332"/>
      <c r="EB38" s="332"/>
      <c r="EC38" s="332"/>
      <c r="ED38" s="332"/>
      <c r="EE38" s="332"/>
      <c r="EF38" s="332"/>
      <c r="EG38" s="332"/>
      <c r="EH38" s="332"/>
      <c r="EI38" s="332"/>
      <c r="EJ38" s="332"/>
      <c r="EK38" s="332"/>
      <c r="EL38" s="332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2"/>
      <c r="EX38" s="332"/>
      <c r="EY38" s="332"/>
      <c r="EZ38" s="332"/>
      <c r="FA38" s="332"/>
      <c r="FB38" s="332"/>
      <c r="FC38" s="332"/>
      <c r="FD38" s="332"/>
      <c r="FE38" s="332"/>
      <c r="FF38" s="332"/>
      <c r="FG38" s="332"/>
      <c r="FH38" s="332"/>
      <c r="FI38" s="332"/>
      <c r="FJ38" s="332"/>
      <c r="FK38" s="332"/>
      <c r="FL38" s="332"/>
      <c r="FM38" s="332"/>
      <c r="FN38" s="332"/>
      <c r="FO38" s="332"/>
      <c r="FP38" s="332"/>
      <c r="FQ38" s="332"/>
      <c r="FR38" s="332"/>
      <c r="FS38" s="332"/>
      <c r="FT38" s="332"/>
      <c r="FU38" s="332"/>
      <c r="FV38" s="332"/>
      <c r="FW38" s="332"/>
      <c r="FX38" s="332"/>
      <c r="FY38" s="332"/>
      <c r="FZ38" s="332"/>
      <c r="GA38" s="332"/>
      <c r="GB38" s="332"/>
      <c r="GC38" s="332"/>
      <c r="GD38" s="332"/>
      <c r="GE38" s="332"/>
      <c r="GF38" s="332"/>
      <c r="GG38" s="332"/>
      <c r="GH38" s="332"/>
      <c r="GI38" s="332"/>
      <c r="GJ38" s="332"/>
      <c r="GK38" s="332"/>
      <c r="GL38" s="332"/>
      <c r="GM38" s="332"/>
      <c r="GN38" s="332"/>
      <c r="GO38" s="332"/>
      <c r="GP38" s="332"/>
      <c r="GQ38" s="332"/>
      <c r="GR38" s="332"/>
      <c r="GS38" s="332"/>
      <c r="GT38" s="332"/>
      <c r="GU38" s="332"/>
      <c r="GV38" s="332"/>
      <c r="GW38" s="332"/>
      <c r="GX38" s="332"/>
      <c r="GY38" s="332"/>
      <c r="GZ38" s="332"/>
      <c r="HA38" s="332"/>
      <c r="HB38" s="332"/>
      <c r="HC38" s="332"/>
      <c r="HD38" s="332"/>
      <c r="HE38" s="332"/>
      <c r="HF38" s="332"/>
      <c r="HG38" s="332"/>
      <c r="HH38" s="332"/>
      <c r="HI38" s="332"/>
      <c r="HJ38" s="332"/>
      <c r="HK38" s="332"/>
      <c r="HL38" s="332"/>
      <c r="HM38" s="332"/>
      <c r="HN38" s="332"/>
      <c r="HO38" s="332"/>
      <c r="HP38" s="332"/>
      <c r="HQ38" s="332"/>
      <c r="HR38" s="332"/>
      <c r="HS38" s="332"/>
      <c r="HT38" s="332"/>
      <c r="HU38" s="332"/>
      <c r="HV38" s="332"/>
      <c r="HW38" s="332"/>
      <c r="HX38" s="332"/>
      <c r="HY38" s="332"/>
    </row>
    <row r="39" s="301" customFormat="1" ht="24" customHeight="1" spans="1:233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2"/>
      <c r="EL39" s="332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2"/>
      <c r="EX39" s="332"/>
      <c r="EY39" s="332"/>
      <c r="EZ39" s="332"/>
      <c r="FA39" s="332"/>
      <c r="FB39" s="332"/>
      <c r="FC39" s="332"/>
      <c r="FD39" s="332"/>
      <c r="FE39" s="332"/>
      <c r="FF39" s="332"/>
      <c r="FG39" s="332"/>
      <c r="FH39" s="332"/>
      <c r="FI39" s="332"/>
      <c r="FJ39" s="332"/>
      <c r="FK39" s="332"/>
      <c r="FL39" s="332"/>
      <c r="FM39" s="332"/>
      <c r="FN39" s="332"/>
      <c r="FO39" s="332"/>
      <c r="FP39" s="332"/>
      <c r="FQ39" s="332"/>
      <c r="FR39" s="332"/>
      <c r="FS39" s="332"/>
      <c r="FT39" s="332"/>
      <c r="FU39" s="332"/>
      <c r="FV39" s="332"/>
      <c r="FW39" s="332"/>
      <c r="FX39" s="332"/>
      <c r="FY39" s="332"/>
      <c r="FZ39" s="332"/>
      <c r="GA39" s="332"/>
      <c r="GB39" s="332"/>
      <c r="GC39" s="332"/>
      <c r="GD39" s="332"/>
      <c r="GE39" s="332"/>
      <c r="GF39" s="332"/>
      <c r="GG39" s="332"/>
      <c r="GH39" s="332"/>
      <c r="GI39" s="332"/>
      <c r="GJ39" s="332"/>
      <c r="GK39" s="332"/>
      <c r="GL39" s="332"/>
      <c r="GM39" s="332"/>
      <c r="GN39" s="332"/>
      <c r="GO39" s="332"/>
      <c r="GP39" s="332"/>
      <c r="GQ39" s="332"/>
      <c r="GR39" s="332"/>
      <c r="GS39" s="332"/>
      <c r="GT39" s="332"/>
      <c r="GU39" s="332"/>
      <c r="GV39" s="332"/>
      <c r="GW39" s="332"/>
      <c r="GX39" s="332"/>
      <c r="GY39" s="332"/>
      <c r="GZ39" s="332"/>
      <c r="HA39" s="332"/>
      <c r="HB39" s="332"/>
      <c r="HC39" s="332"/>
      <c r="HD39" s="332"/>
      <c r="HE39" s="332"/>
      <c r="HF39" s="332"/>
      <c r="HG39" s="332"/>
      <c r="HH39" s="332"/>
      <c r="HI39" s="332"/>
      <c r="HJ39" s="332"/>
      <c r="HK39" s="332"/>
      <c r="HL39" s="332"/>
      <c r="HM39" s="332"/>
      <c r="HN39" s="332"/>
      <c r="HO39" s="332"/>
      <c r="HP39" s="332"/>
      <c r="HQ39" s="332"/>
      <c r="HR39" s="332"/>
      <c r="HS39" s="332"/>
      <c r="HT39" s="332"/>
      <c r="HU39" s="332"/>
      <c r="HV39" s="332"/>
      <c r="HW39" s="332"/>
      <c r="HX39" s="332"/>
      <c r="HY39" s="332"/>
    </row>
    <row r="40" s="301" customFormat="1" ht="24" customHeight="1" spans="1:233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2"/>
      <c r="EL40" s="332"/>
      <c r="EM40" s="332"/>
      <c r="EN40" s="332"/>
      <c r="EO40" s="332"/>
      <c r="EP40" s="332"/>
      <c r="EQ40" s="332"/>
      <c r="ER40" s="332"/>
      <c r="ES40" s="332"/>
      <c r="ET40" s="332"/>
      <c r="EU40" s="332"/>
      <c r="EV40" s="332"/>
      <c r="EW40" s="332"/>
      <c r="EX40" s="332"/>
      <c r="EY40" s="332"/>
      <c r="EZ40" s="332"/>
      <c r="FA40" s="332"/>
      <c r="FB40" s="332"/>
      <c r="FC40" s="332"/>
      <c r="FD40" s="332"/>
      <c r="FE40" s="332"/>
      <c r="FF40" s="332"/>
      <c r="FG40" s="332"/>
      <c r="FH40" s="332"/>
      <c r="FI40" s="332"/>
      <c r="FJ40" s="332"/>
      <c r="FK40" s="332"/>
      <c r="FL40" s="332"/>
      <c r="FM40" s="332"/>
      <c r="FN40" s="332"/>
      <c r="FO40" s="332"/>
      <c r="FP40" s="332"/>
      <c r="FQ40" s="332"/>
      <c r="FR40" s="332"/>
      <c r="FS40" s="332"/>
      <c r="FT40" s="332"/>
      <c r="FU40" s="332"/>
      <c r="FV40" s="332"/>
      <c r="FW40" s="332"/>
      <c r="FX40" s="332"/>
      <c r="FY40" s="332"/>
      <c r="FZ40" s="332"/>
      <c r="GA40" s="332"/>
      <c r="GB40" s="332"/>
      <c r="GC40" s="332"/>
      <c r="GD40" s="332"/>
      <c r="GE40" s="332"/>
      <c r="GF40" s="332"/>
      <c r="GG40" s="332"/>
      <c r="GH40" s="332"/>
      <c r="GI40" s="332"/>
      <c r="GJ40" s="332"/>
      <c r="GK40" s="332"/>
      <c r="GL40" s="332"/>
      <c r="GM40" s="332"/>
      <c r="GN40" s="332"/>
      <c r="GO40" s="332"/>
      <c r="GP40" s="332"/>
      <c r="GQ40" s="332"/>
      <c r="GR40" s="332"/>
      <c r="GS40" s="332"/>
      <c r="GT40" s="332"/>
      <c r="GU40" s="332"/>
      <c r="GV40" s="332"/>
      <c r="GW40" s="332"/>
      <c r="GX40" s="332"/>
      <c r="GY40" s="332"/>
      <c r="GZ40" s="332"/>
      <c r="HA40" s="332"/>
      <c r="HB40" s="332"/>
      <c r="HC40" s="332"/>
      <c r="HD40" s="332"/>
      <c r="HE40" s="332"/>
      <c r="HF40" s="332"/>
      <c r="HG40" s="332"/>
      <c r="HH40" s="332"/>
      <c r="HI40" s="332"/>
      <c r="HJ40" s="332"/>
      <c r="HK40" s="332"/>
      <c r="HL40" s="332"/>
      <c r="HM40" s="332"/>
      <c r="HN40" s="332"/>
      <c r="HO40" s="332"/>
      <c r="HP40" s="332"/>
      <c r="HQ40" s="332"/>
      <c r="HR40" s="332"/>
      <c r="HS40" s="332"/>
      <c r="HT40" s="332"/>
      <c r="HU40" s="332"/>
      <c r="HV40" s="332"/>
      <c r="HW40" s="332"/>
      <c r="HX40" s="332"/>
      <c r="HY40" s="332"/>
    </row>
    <row r="41" s="301" customFormat="1" ht="24" customHeight="1" spans="1:233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2"/>
      <c r="DX41" s="332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2"/>
      <c r="EL41" s="332"/>
      <c r="EM41" s="332"/>
      <c r="EN41" s="332"/>
      <c r="EO41" s="332"/>
      <c r="EP41" s="332"/>
      <c r="EQ41" s="332"/>
      <c r="ER41" s="332"/>
      <c r="ES41" s="332"/>
      <c r="ET41" s="332"/>
      <c r="EU41" s="332"/>
      <c r="EV41" s="332"/>
      <c r="EW41" s="332"/>
      <c r="EX41" s="332"/>
      <c r="EY41" s="332"/>
      <c r="EZ41" s="332"/>
      <c r="FA41" s="332"/>
      <c r="FB41" s="332"/>
      <c r="FC41" s="332"/>
      <c r="FD41" s="332"/>
      <c r="FE41" s="332"/>
      <c r="FF41" s="332"/>
      <c r="FG41" s="332"/>
      <c r="FH41" s="332"/>
      <c r="FI41" s="332"/>
      <c r="FJ41" s="332"/>
      <c r="FK41" s="332"/>
      <c r="FL41" s="332"/>
      <c r="FM41" s="332"/>
      <c r="FN41" s="332"/>
      <c r="FO41" s="332"/>
      <c r="FP41" s="332"/>
      <c r="FQ41" s="332"/>
      <c r="FR41" s="332"/>
      <c r="FS41" s="332"/>
      <c r="FT41" s="332"/>
      <c r="FU41" s="332"/>
      <c r="FV41" s="332"/>
      <c r="FW41" s="332"/>
      <c r="FX41" s="332"/>
      <c r="FY41" s="332"/>
      <c r="FZ41" s="332"/>
      <c r="GA41" s="332"/>
      <c r="GB41" s="332"/>
      <c r="GC41" s="332"/>
      <c r="GD41" s="332"/>
      <c r="GE41" s="332"/>
      <c r="GF41" s="332"/>
      <c r="GG41" s="332"/>
      <c r="GH41" s="332"/>
      <c r="GI41" s="332"/>
      <c r="GJ41" s="332"/>
      <c r="GK41" s="332"/>
      <c r="GL41" s="332"/>
      <c r="GM41" s="332"/>
      <c r="GN41" s="332"/>
      <c r="GO41" s="332"/>
      <c r="GP41" s="332"/>
      <c r="GQ41" s="332"/>
      <c r="GR41" s="332"/>
      <c r="GS41" s="332"/>
      <c r="GT41" s="332"/>
      <c r="GU41" s="332"/>
      <c r="GV41" s="332"/>
      <c r="GW41" s="332"/>
      <c r="GX41" s="332"/>
      <c r="GY41" s="332"/>
      <c r="GZ41" s="332"/>
      <c r="HA41" s="332"/>
      <c r="HB41" s="332"/>
      <c r="HC41" s="332"/>
      <c r="HD41" s="332"/>
      <c r="HE41" s="332"/>
      <c r="HF41" s="332"/>
      <c r="HG41" s="332"/>
      <c r="HH41" s="332"/>
      <c r="HI41" s="332"/>
      <c r="HJ41" s="332"/>
      <c r="HK41" s="332"/>
      <c r="HL41" s="332"/>
      <c r="HM41" s="332"/>
      <c r="HN41" s="332"/>
      <c r="HO41" s="332"/>
      <c r="HP41" s="332"/>
      <c r="HQ41" s="332"/>
      <c r="HR41" s="332"/>
      <c r="HS41" s="332"/>
      <c r="HT41" s="332"/>
      <c r="HU41" s="332"/>
      <c r="HV41" s="332"/>
      <c r="HW41" s="332"/>
      <c r="HX41" s="332"/>
      <c r="HY41" s="332"/>
    </row>
    <row r="42" s="301" customFormat="1" ht="24" customHeight="1" spans="1:233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2"/>
      <c r="EL42" s="332"/>
      <c r="EM42" s="332"/>
      <c r="EN42" s="332"/>
      <c r="EO42" s="332"/>
      <c r="EP42" s="332"/>
      <c r="EQ42" s="332"/>
      <c r="ER42" s="332"/>
      <c r="ES42" s="332"/>
      <c r="ET42" s="332"/>
      <c r="EU42" s="332"/>
      <c r="EV42" s="332"/>
      <c r="EW42" s="332"/>
      <c r="EX42" s="332"/>
      <c r="EY42" s="332"/>
      <c r="EZ42" s="332"/>
      <c r="FA42" s="332"/>
      <c r="FB42" s="332"/>
      <c r="FC42" s="332"/>
      <c r="FD42" s="332"/>
      <c r="FE42" s="332"/>
      <c r="FF42" s="332"/>
      <c r="FG42" s="332"/>
      <c r="FH42" s="332"/>
      <c r="FI42" s="332"/>
      <c r="FJ42" s="332"/>
      <c r="FK42" s="332"/>
      <c r="FL42" s="332"/>
      <c r="FM42" s="332"/>
      <c r="FN42" s="332"/>
      <c r="FO42" s="332"/>
      <c r="FP42" s="332"/>
      <c r="FQ42" s="332"/>
      <c r="FR42" s="332"/>
      <c r="FS42" s="332"/>
      <c r="FT42" s="332"/>
      <c r="FU42" s="332"/>
      <c r="FV42" s="332"/>
      <c r="FW42" s="332"/>
      <c r="FX42" s="332"/>
      <c r="FY42" s="332"/>
      <c r="FZ42" s="332"/>
      <c r="GA42" s="332"/>
      <c r="GB42" s="332"/>
      <c r="GC42" s="332"/>
      <c r="GD42" s="332"/>
      <c r="GE42" s="332"/>
      <c r="GF42" s="332"/>
      <c r="GG42" s="332"/>
      <c r="GH42" s="332"/>
      <c r="GI42" s="332"/>
      <c r="GJ42" s="332"/>
      <c r="GK42" s="332"/>
      <c r="GL42" s="332"/>
      <c r="GM42" s="332"/>
      <c r="GN42" s="332"/>
      <c r="GO42" s="332"/>
      <c r="GP42" s="332"/>
      <c r="GQ42" s="332"/>
      <c r="GR42" s="332"/>
      <c r="GS42" s="332"/>
      <c r="GT42" s="332"/>
      <c r="GU42" s="332"/>
      <c r="GV42" s="332"/>
      <c r="GW42" s="332"/>
      <c r="GX42" s="332"/>
      <c r="GY42" s="332"/>
      <c r="GZ42" s="332"/>
      <c r="HA42" s="332"/>
      <c r="HB42" s="332"/>
      <c r="HC42" s="332"/>
      <c r="HD42" s="332"/>
      <c r="HE42" s="332"/>
      <c r="HF42" s="332"/>
      <c r="HG42" s="332"/>
      <c r="HH42" s="332"/>
      <c r="HI42" s="332"/>
      <c r="HJ42" s="332"/>
      <c r="HK42" s="332"/>
      <c r="HL42" s="332"/>
      <c r="HM42" s="332"/>
      <c r="HN42" s="332"/>
      <c r="HO42" s="332"/>
      <c r="HP42" s="332"/>
      <c r="HQ42" s="332"/>
      <c r="HR42" s="332"/>
      <c r="HS42" s="332"/>
      <c r="HT42" s="332"/>
      <c r="HU42" s="332"/>
      <c r="HV42" s="332"/>
      <c r="HW42" s="332"/>
      <c r="HX42" s="332"/>
      <c r="HY42" s="332"/>
    </row>
    <row r="43" s="301" customFormat="1" ht="24" customHeight="1" spans="1:233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2"/>
      <c r="EL43" s="332"/>
      <c r="EM43" s="332"/>
      <c r="EN43" s="332"/>
      <c r="EO43" s="332"/>
      <c r="EP43" s="332"/>
      <c r="EQ43" s="332"/>
      <c r="ER43" s="332"/>
      <c r="ES43" s="332"/>
      <c r="ET43" s="332"/>
      <c r="EU43" s="332"/>
      <c r="EV43" s="332"/>
      <c r="EW43" s="332"/>
      <c r="EX43" s="332"/>
      <c r="EY43" s="332"/>
      <c r="EZ43" s="332"/>
      <c r="FA43" s="332"/>
      <c r="FB43" s="332"/>
      <c r="FC43" s="332"/>
      <c r="FD43" s="332"/>
      <c r="FE43" s="332"/>
      <c r="FF43" s="332"/>
      <c r="FG43" s="332"/>
      <c r="FH43" s="332"/>
      <c r="FI43" s="332"/>
      <c r="FJ43" s="332"/>
      <c r="FK43" s="332"/>
      <c r="FL43" s="332"/>
      <c r="FM43" s="332"/>
      <c r="FN43" s="332"/>
      <c r="FO43" s="332"/>
      <c r="FP43" s="332"/>
      <c r="FQ43" s="332"/>
      <c r="FR43" s="332"/>
      <c r="FS43" s="332"/>
      <c r="FT43" s="332"/>
      <c r="FU43" s="332"/>
      <c r="FV43" s="332"/>
      <c r="FW43" s="332"/>
      <c r="FX43" s="332"/>
      <c r="FY43" s="332"/>
      <c r="FZ43" s="332"/>
      <c r="GA43" s="332"/>
      <c r="GB43" s="332"/>
      <c r="GC43" s="332"/>
      <c r="GD43" s="332"/>
      <c r="GE43" s="332"/>
      <c r="GF43" s="332"/>
      <c r="GG43" s="332"/>
      <c r="GH43" s="332"/>
      <c r="GI43" s="332"/>
      <c r="GJ43" s="332"/>
      <c r="GK43" s="332"/>
      <c r="GL43" s="332"/>
      <c r="GM43" s="332"/>
      <c r="GN43" s="332"/>
      <c r="GO43" s="332"/>
      <c r="GP43" s="332"/>
      <c r="GQ43" s="332"/>
      <c r="GR43" s="332"/>
      <c r="GS43" s="332"/>
      <c r="GT43" s="332"/>
      <c r="GU43" s="332"/>
      <c r="GV43" s="332"/>
      <c r="GW43" s="332"/>
      <c r="GX43" s="332"/>
      <c r="GY43" s="332"/>
      <c r="GZ43" s="332"/>
      <c r="HA43" s="332"/>
      <c r="HB43" s="332"/>
      <c r="HC43" s="332"/>
      <c r="HD43" s="332"/>
      <c r="HE43" s="332"/>
      <c r="HF43" s="332"/>
      <c r="HG43" s="332"/>
      <c r="HH43" s="332"/>
      <c r="HI43" s="332"/>
      <c r="HJ43" s="332"/>
      <c r="HK43" s="332"/>
      <c r="HL43" s="332"/>
      <c r="HM43" s="332"/>
      <c r="HN43" s="332"/>
      <c r="HO43" s="332"/>
      <c r="HP43" s="332"/>
      <c r="HQ43" s="332"/>
      <c r="HR43" s="332"/>
      <c r="HS43" s="332"/>
      <c r="HT43" s="332"/>
      <c r="HU43" s="332"/>
      <c r="HV43" s="332"/>
      <c r="HW43" s="332"/>
      <c r="HX43" s="332"/>
      <c r="HY43" s="332"/>
    </row>
    <row r="44" s="301" customFormat="1" ht="24" customHeight="1" spans="1:233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32"/>
      <c r="CU44" s="332"/>
      <c r="CV44" s="332"/>
      <c r="CW44" s="332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332"/>
      <c r="DJ44" s="332"/>
      <c r="DK44" s="332"/>
      <c r="DL44" s="332"/>
      <c r="DM44" s="332"/>
      <c r="DN44" s="332"/>
      <c r="DO44" s="332"/>
      <c r="DP44" s="332"/>
      <c r="DQ44" s="332"/>
      <c r="DR44" s="332"/>
      <c r="DS44" s="332"/>
      <c r="DT44" s="332"/>
      <c r="DU44" s="332"/>
      <c r="DV44" s="332"/>
      <c r="DW44" s="332"/>
      <c r="DX44" s="332"/>
      <c r="DY44" s="332"/>
      <c r="DZ44" s="332"/>
      <c r="EA44" s="332"/>
      <c r="EB44" s="332"/>
      <c r="EC44" s="332"/>
      <c r="ED44" s="332"/>
      <c r="EE44" s="332"/>
      <c r="EF44" s="332"/>
      <c r="EG44" s="332"/>
      <c r="EH44" s="332"/>
      <c r="EI44" s="332"/>
      <c r="EJ44" s="332"/>
      <c r="EK44" s="332"/>
      <c r="EL44" s="332"/>
      <c r="EM44" s="332"/>
      <c r="EN44" s="332"/>
      <c r="EO44" s="332"/>
      <c r="EP44" s="332"/>
      <c r="EQ44" s="332"/>
      <c r="ER44" s="332"/>
      <c r="ES44" s="332"/>
      <c r="ET44" s="332"/>
      <c r="EU44" s="332"/>
      <c r="EV44" s="332"/>
      <c r="EW44" s="332"/>
      <c r="EX44" s="332"/>
      <c r="EY44" s="332"/>
      <c r="EZ44" s="332"/>
      <c r="FA44" s="332"/>
      <c r="FB44" s="332"/>
      <c r="FC44" s="332"/>
      <c r="FD44" s="332"/>
      <c r="FE44" s="332"/>
      <c r="FF44" s="332"/>
      <c r="FG44" s="332"/>
      <c r="FH44" s="332"/>
      <c r="FI44" s="332"/>
      <c r="FJ44" s="332"/>
      <c r="FK44" s="332"/>
      <c r="FL44" s="332"/>
      <c r="FM44" s="332"/>
      <c r="FN44" s="332"/>
      <c r="FO44" s="332"/>
      <c r="FP44" s="332"/>
      <c r="FQ44" s="332"/>
      <c r="FR44" s="332"/>
      <c r="FS44" s="332"/>
      <c r="FT44" s="332"/>
      <c r="FU44" s="332"/>
      <c r="FV44" s="332"/>
      <c r="FW44" s="332"/>
      <c r="FX44" s="332"/>
      <c r="FY44" s="332"/>
      <c r="FZ44" s="332"/>
      <c r="GA44" s="332"/>
      <c r="GB44" s="332"/>
      <c r="GC44" s="332"/>
      <c r="GD44" s="332"/>
      <c r="GE44" s="332"/>
      <c r="GF44" s="332"/>
      <c r="GG44" s="332"/>
      <c r="GH44" s="332"/>
      <c r="GI44" s="332"/>
      <c r="GJ44" s="332"/>
      <c r="GK44" s="332"/>
      <c r="GL44" s="332"/>
      <c r="GM44" s="332"/>
      <c r="GN44" s="332"/>
      <c r="GO44" s="332"/>
      <c r="GP44" s="332"/>
      <c r="GQ44" s="332"/>
      <c r="GR44" s="332"/>
      <c r="GS44" s="332"/>
      <c r="GT44" s="332"/>
      <c r="GU44" s="332"/>
      <c r="GV44" s="332"/>
      <c r="GW44" s="332"/>
      <c r="GX44" s="332"/>
      <c r="GY44" s="332"/>
      <c r="GZ44" s="332"/>
      <c r="HA44" s="332"/>
      <c r="HB44" s="332"/>
      <c r="HC44" s="332"/>
      <c r="HD44" s="332"/>
      <c r="HE44" s="332"/>
      <c r="HF44" s="332"/>
      <c r="HG44" s="332"/>
      <c r="HH44" s="332"/>
      <c r="HI44" s="332"/>
      <c r="HJ44" s="332"/>
      <c r="HK44" s="332"/>
      <c r="HL44" s="332"/>
      <c r="HM44" s="332"/>
      <c r="HN44" s="332"/>
      <c r="HO44" s="332"/>
      <c r="HP44" s="332"/>
      <c r="HQ44" s="332"/>
      <c r="HR44" s="332"/>
      <c r="HS44" s="332"/>
      <c r="HT44" s="332"/>
      <c r="HU44" s="332"/>
      <c r="HV44" s="332"/>
      <c r="HW44" s="332"/>
      <c r="HX44" s="332"/>
      <c r="HY44" s="332"/>
    </row>
    <row r="45" s="301" customFormat="1" ht="24" customHeight="1" spans="1:233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2"/>
      <c r="CN45" s="332"/>
      <c r="CO45" s="332"/>
      <c r="CP45" s="332"/>
      <c r="CQ45" s="332"/>
      <c r="CR45" s="332"/>
      <c r="CS45" s="332"/>
      <c r="CT45" s="332"/>
      <c r="CU45" s="332"/>
      <c r="CV45" s="332"/>
      <c r="CW45" s="332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332"/>
      <c r="DJ45" s="332"/>
      <c r="DK45" s="332"/>
      <c r="DL45" s="332"/>
      <c r="DM45" s="332"/>
      <c r="DN45" s="332"/>
      <c r="DO45" s="332"/>
      <c r="DP45" s="332"/>
      <c r="DQ45" s="332"/>
      <c r="DR45" s="332"/>
      <c r="DS45" s="332"/>
      <c r="DT45" s="332"/>
      <c r="DU45" s="332"/>
      <c r="DV45" s="332"/>
      <c r="DW45" s="332"/>
      <c r="DX45" s="332"/>
      <c r="DY45" s="332"/>
      <c r="DZ45" s="332"/>
      <c r="EA45" s="332"/>
      <c r="EB45" s="332"/>
      <c r="EC45" s="332"/>
      <c r="ED45" s="332"/>
      <c r="EE45" s="332"/>
      <c r="EF45" s="332"/>
      <c r="EG45" s="332"/>
      <c r="EH45" s="332"/>
      <c r="EI45" s="332"/>
      <c r="EJ45" s="332"/>
      <c r="EK45" s="332"/>
      <c r="EL45" s="332"/>
      <c r="EM45" s="332"/>
      <c r="EN45" s="332"/>
      <c r="EO45" s="332"/>
      <c r="EP45" s="332"/>
      <c r="EQ45" s="332"/>
      <c r="ER45" s="332"/>
      <c r="ES45" s="332"/>
      <c r="ET45" s="332"/>
      <c r="EU45" s="332"/>
      <c r="EV45" s="332"/>
      <c r="EW45" s="332"/>
      <c r="EX45" s="332"/>
      <c r="EY45" s="332"/>
      <c r="EZ45" s="332"/>
      <c r="FA45" s="332"/>
      <c r="FB45" s="332"/>
      <c r="FC45" s="332"/>
      <c r="FD45" s="332"/>
      <c r="FE45" s="332"/>
      <c r="FF45" s="332"/>
      <c r="FG45" s="332"/>
      <c r="FH45" s="332"/>
      <c r="FI45" s="332"/>
      <c r="FJ45" s="332"/>
      <c r="FK45" s="332"/>
      <c r="FL45" s="332"/>
      <c r="FM45" s="332"/>
      <c r="FN45" s="332"/>
      <c r="FO45" s="332"/>
      <c r="FP45" s="332"/>
      <c r="FQ45" s="332"/>
      <c r="FR45" s="332"/>
      <c r="FS45" s="332"/>
      <c r="FT45" s="332"/>
      <c r="FU45" s="332"/>
      <c r="FV45" s="332"/>
      <c r="FW45" s="332"/>
      <c r="FX45" s="332"/>
      <c r="FY45" s="332"/>
      <c r="FZ45" s="332"/>
      <c r="GA45" s="332"/>
      <c r="GB45" s="332"/>
      <c r="GC45" s="332"/>
      <c r="GD45" s="332"/>
      <c r="GE45" s="332"/>
      <c r="GF45" s="332"/>
      <c r="GG45" s="332"/>
      <c r="GH45" s="332"/>
      <c r="GI45" s="332"/>
      <c r="GJ45" s="332"/>
      <c r="GK45" s="332"/>
      <c r="GL45" s="332"/>
      <c r="GM45" s="332"/>
      <c r="GN45" s="332"/>
      <c r="GO45" s="332"/>
      <c r="GP45" s="332"/>
      <c r="GQ45" s="332"/>
      <c r="GR45" s="332"/>
      <c r="GS45" s="332"/>
      <c r="GT45" s="332"/>
      <c r="GU45" s="332"/>
      <c r="GV45" s="332"/>
      <c r="GW45" s="332"/>
      <c r="GX45" s="332"/>
      <c r="GY45" s="332"/>
      <c r="GZ45" s="332"/>
      <c r="HA45" s="332"/>
      <c r="HB45" s="332"/>
      <c r="HC45" s="332"/>
      <c r="HD45" s="332"/>
      <c r="HE45" s="332"/>
      <c r="HF45" s="332"/>
      <c r="HG45" s="332"/>
      <c r="HH45" s="332"/>
      <c r="HI45" s="332"/>
      <c r="HJ45" s="332"/>
      <c r="HK45" s="332"/>
      <c r="HL45" s="332"/>
      <c r="HM45" s="332"/>
      <c r="HN45" s="332"/>
      <c r="HO45" s="332"/>
      <c r="HP45" s="332"/>
      <c r="HQ45" s="332"/>
      <c r="HR45" s="332"/>
      <c r="HS45" s="332"/>
      <c r="HT45" s="332"/>
      <c r="HU45" s="332"/>
      <c r="HV45" s="332"/>
      <c r="HW45" s="332"/>
      <c r="HX45" s="332"/>
      <c r="HY45" s="332"/>
    </row>
    <row r="46" s="301" customFormat="1" ht="24" customHeight="1" spans="1:233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2"/>
      <c r="BG46" s="332"/>
      <c r="BH46" s="332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2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332"/>
      <c r="DJ46" s="332"/>
      <c r="DK46" s="332"/>
      <c r="DL46" s="332"/>
      <c r="DM46" s="332"/>
      <c r="DN46" s="332"/>
      <c r="DO46" s="332"/>
      <c r="DP46" s="332"/>
      <c r="DQ46" s="332"/>
      <c r="DR46" s="332"/>
      <c r="DS46" s="332"/>
      <c r="DT46" s="332"/>
      <c r="DU46" s="332"/>
      <c r="DV46" s="332"/>
      <c r="DW46" s="332"/>
      <c r="DX46" s="332"/>
      <c r="DY46" s="332"/>
      <c r="DZ46" s="332"/>
      <c r="EA46" s="332"/>
      <c r="EB46" s="332"/>
      <c r="EC46" s="332"/>
      <c r="ED46" s="332"/>
      <c r="EE46" s="332"/>
      <c r="EF46" s="332"/>
      <c r="EG46" s="332"/>
      <c r="EH46" s="332"/>
      <c r="EI46" s="332"/>
      <c r="EJ46" s="332"/>
      <c r="EK46" s="332"/>
      <c r="EL46" s="332"/>
      <c r="EM46" s="332"/>
      <c r="EN46" s="332"/>
      <c r="EO46" s="332"/>
      <c r="EP46" s="332"/>
      <c r="EQ46" s="332"/>
      <c r="ER46" s="332"/>
      <c r="ES46" s="332"/>
      <c r="ET46" s="332"/>
      <c r="EU46" s="332"/>
      <c r="EV46" s="332"/>
      <c r="EW46" s="332"/>
      <c r="EX46" s="332"/>
      <c r="EY46" s="332"/>
      <c r="EZ46" s="332"/>
      <c r="FA46" s="332"/>
      <c r="FB46" s="332"/>
      <c r="FC46" s="332"/>
      <c r="FD46" s="332"/>
      <c r="FE46" s="332"/>
      <c r="FF46" s="332"/>
      <c r="FG46" s="332"/>
      <c r="FH46" s="332"/>
      <c r="FI46" s="332"/>
      <c r="FJ46" s="332"/>
      <c r="FK46" s="332"/>
      <c r="FL46" s="332"/>
      <c r="FM46" s="332"/>
      <c r="FN46" s="332"/>
      <c r="FO46" s="332"/>
      <c r="FP46" s="332"/>
      <c r="FQ46" s="332"/>
      <c r="FR46" s="332"/>
      <c r="FS46" s="332"/>
      <c r="FT46" s="332"/>
      <c r="FU46" s="332"/>
      <c r="FV46" s="332"/>
      <c r="FW46" s="332"/>
      <c r="FX46" s="332"/>
      <c r="FY46" s="332"/>
      <c r="FZ46" s="332"/>
      <c r="GA46" s="332"/>
      <c r="GB46" s="332"/>
      <c r="GC46" s="332"/>
      <c r="GD46" s="332"/>
      <c r="GE46" s="332"/>
      <c r="GF46" s="332"/>
      <c r="GG46" s="332"/>
      <c r="GH46" s="332"/>
      <c r="GI46" s="332"/>
      <c r="GJ46" s="332"/>
      <c r="GK46" s="332"/>
      <c r="GL46" s="332"/>
      <c r="GM46" s="332"/>
      <c r="GN46" s="332"/>
      <c r="GO46" s="332"/>
      <c r="GP46" s="332"/>
      <c r="GQ46" s="332"/>
      <c r="GR46" s="332"/>
      <c r="GS46" s="332"/>
      <c r="GT46" s="332"/>
      <c r="GU46" s="332"/>
      <c r="GV46" s="332"/>
      <c r="GW46" s="332"/>
      <c r="GX46" s="332"/>
      <c r="GY46" s="332"/>
      <c r="GZ46" s="332"/>
      <c r="HA46" s="332"/>
      <c r="HB46" s="332"/>
      <c r="HC46" s="332"/>
      <c r="HD46" s="332"/>
      <c r="HE46" s="332"/>
      <c r="HF46" s="332"/>
      <c r="HG46" s="332"/>
      <c r="HH46" s="332"/>
      <c r="HI46" s="332"/>
      <c r="HJ46" s="332"/>
      <c r="HK46" s="332"/>
      <c r="HL46" s="332"/>
      <c r="HM46" s="332"/>
      <c r="HN46" s="332"/>
      <c r="HO46" s="332"/>
      <c r="HP46" s="332"/>
      <c r="HQ46" s="332"/>
      <c r="HR46" s="332"/>
      <c r="HS46" s="332"/>
      <c r="HT46" s="332"/>
      <c r="HU46" s="332"/>
      <c r="HV46" s="332"/>
      <c r="HW46" s="332"/>
      <c r="HX46" s="332"/>
      <c r="HY46" s="332"/>
    </row>
    <row r="47" s="301" customFormat="1" ht="24" customHeight="1" spans="1:233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2"/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2"/>
      <c r="EL47" s="332"/>
      <c r="EM47" s="332"/>
      <c r="EN47" s="332"/>
      <c r="EO47" s="332"/>
      <c r="EP47" s="332"/>
      <c r="EQ47" s="332"/>
      <c r="ER47" s="332"/>
      <c r="ES47" s="332"/>
      <c r="ET47" s="332"/>
      <c r="EU47" s="332"/>
      <c r="EV47" s="332"/>
      <c r="EW47" s="332"/>
      <c r="EX47" s="332"/>
      <c r="EY47" s="332"/>
      <c r="EZ47" s="332"/>
      <c r="FA47" s="332"/>
      <c r="FB47" s="332"/>
      <c r="FC47" s="332"/>
      <c r="FD47" s="332"/>
      <c r="FE47" s="332"/>
      <c r="FF47" s="332"/>
      <c r="FG47" s="332"/>
      <c r="FH47" s="332"/>
      <c r="FI47" s="332"/>
      <c r="FJ47" s="332"/>
      <c r="FK47" s="332"/>
      <c r="FL47" s="332"/>
      <c r="FM47" s="332"/>
      <c r="FN47" s="332"/>
      <c r="FO47" s="332"/>
      <c r="FP47" s="332"/>
      <c r="FQ47" s="332"/>
      <c r="FR47" s="332"/>
      <c r="FS47" s="332"/>
      <c r="FT47" s="332"/>
      <c r="FU47" s="332"/>
      <c r="FV47" s="332"/>
      <c r="FW47" s="332"/>
      <c r="FX47" s="332"/>
      <c r="FY47" s="332"/>
      <c r="FZ47" s="332"/>
      <c r="GA47" s="332"/>
      <c r="GB47" s="332"/>
      <c r="GC47" s="332"/>
      <c r="GD47" s="332"/>
      <c r="GE47" s="332"/>
      <c r="GF47" s="332"/>
      <c r="GG47" s="332"/>
      <c r="GH47" s="332"/>
      <c r="GI47" s="332"/>
      <c r="GJ47" s="332"/>
      <c r="GK47" s="332"/>
      <c r="GL47" s="332"/>
      <c r="GM47" s="332"/>
      <c r="GN47" s="332"/>
      <c r="GO47" s="332"/>
      <c r="GP47" s="332"/>
      <c r="GQ47" s="332"/>
      <c r="GR47" s="332"/>
      <c r="GS47" s="332"/>
      <c r="GT47" s="332"/>
      <c r="GU47" s="332"/>
      <c r="GV47" s="332"/>
      <c r="GW47" s="332"/>
      <c r="GX47" s="332"/>
      <c r="GY47" s="332"/>
      <c r="GZ47" s="332"/>
      <c r="HA47" s="332"/>
      <c r="HB47" s="332"/>
      <c r="HC47" s="332"/>
      <c r="HD47" s="332"/>
      <c r="HE47" s="332"/>
      <c r="HF47" s="332"/>
      <c r="HG47" s="332"/>
      <c r="HH47" s="332"/>
      <c r="HI47" s="332"/>
      <c r="HJ47" s="332"/>
      <c r="HK47" s="332"/>
      <c r="HL47" s="332"/>
      <c r="HM47" s="332"/>
      <c r="HN47" s="332"/>
      <c r="HO47" s="332"/>
      <c r="HP47" s="332"/>
      <c r="HQ47" s="332"/>
      <c r="HR47" s="332"/>
      <c r="HS47" s="332"/>
      <c r="HT47" s="332"/>
      <c r="HU47" s="332"/>
      <c r="HV47" s="332"/>
      <c r="HW47" s="332"/>
      <c r="HX47" s="332"/>
      <c r="HY47" s="332"/>
    </row>
    <row r="48" s="301" customFormat="1" ht="24" customHeight="1" spans="1:233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332"/>
      <c r="BF48" s="332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2"/>
      <c r="DD48" s="332"/>
      <c r="DE48" s="332"/>
      <c r="DF48" s="332"/>
      <c r="DG48" s="332"/>
      <c r="DH48" s="332"/>
      <c r="DI48" s="332"/>
      <c r="DJ48" s="332"/>
      <c r="DK48" s="332"/>
      <c r="DL48" s="332"/>
      <c r="DM48" s="332"/>
      <c r="DN48" s="332"/>
      <c r="DO48" s="332"/>
      <c r="DP48" s="332"/>
      <c r="DQ48" s="332"/>
      <c r="DR48" s="332"/>
      <c r="DS48" s="332"/>
      <c r="DT48" s="332"/>
      <c r="DU48" s="332"/>
      <c r="DV48" s="332"/>
      <c r="DW48" s="332"/>
      <c r="DX48" s="332"/>
      <c r="DY48" s="332"/>
      <c r="DZ48" s="332"/>
      <c r="EA48" s="332"/>
      <c r="EB48" s="332"/>
      <c r="EC48" s="332"/>
      <c r="ED48" s="332"/>
      <c r="EE48" s="332"/>
      <c r="EF48" s="332"/>
      <c r="EG48" s="332"/>
      <c r="EH48" s="332"/>
      <c r="EI48" s="332"/>
      <c r="EJ48" s="332"/>
      <c r="EK48" s="332"/>
      <c r="EL48" s="332"/>
      <c r="EM48" s="332"/>
      <c r="EN48" s="332"/>
      <c r="EO48" s="332"/>
      <c r="EP48" s="332"/>
      <c r="EQ48" s="332"/>
      <c r="ER48" s="332"/>
      <c r="ES48" s="332"/>
      <c r="ET48" s="332"/>
      <c r="EU48" s="332"/>
      <c r="EV48" s="332"/>
      <c r="EW48" s="332"/>
      <c r="EX48" s="332"/>
      <c r="EY48" s="332"/>
      <c r="EZ48" s="332"/>
      <c r="FA48" s="332"/>
      <c r="FB48" s="332"/>
      <c r="FC48" s="332"/>
      <c r="FD48" s="332"/>
      <c r="FE48" s="332"/>
      <c r="FF48" s="332"/>
      <c r="FG48" s="332"/>
      <c r="FH48" s="332"/>
      <c r="FI48" s="332"/>
      <c r="FJ48" s="332"/>
      <c r="FK48" s="332"/>
      <c r="FL48" s="332"/>
      <c r="FM48" s="332"/>
      <c r="FN48" s="332"/>
      <c r="FO48" s="332"/>
      <c r="FP48" s="332"/>
      <c r="FQ48" s="332"/>
      <c r="FR48" s="332"/>
      <c r="FS48" s="332"/>
      <c r="FT48" s="332"/>
      <c r="FU48" s="332"/>
      <c r="FV48" s="332"/>
      <c r="FW48" s="332"/>
      <c r="FX48" s="332"/>
      <c r="FY48" s="332"/>
      <c r="FZ48" s="332"/>
      <c r="GA48" s="332"/>
      <c r="GB48" s="332"/>
      <c r="GC48" s="332"/>
      <c r="GD48" s="332"/>
      <c r="GE48" s="332"/>
      <c r="GF48" s="332"/>
      <c r="GG48" s="332"/>
      <c r="GH48" s="332"/>
      <c r="GI48" s="332"/>
      <c r="GJ48" s="332"/>
      <c r="GK48" s="332"/>
      <c r="GL48" s="332"/>
      <c r="GM48" s="332"/>
      <c r="GN48" s="332"/>
      <c r="GO48" s="332"/>
      <c r="GP48" s="332"/>
      <c r="GQ48" s="332"/>
      <c r="GR48" s="332"/>
      <c r="GS48" s="332"/>
      <c r="GT48" s="332"/>
      <c r="GU48" s="332"/>
      <c r="GV48" s="332"/>
      <c r="GW48" s="332"/>
      <c r="GX48" s="332"/>
      <c r="GY48" s="332"/>
      <c r="GZ48" s="332"/>
      <c r="HA48" s="332"/>
      <c r="HB48" s="332"/>
      <c r="HC48" s="332"/>
      <c r="HD48" s="332"/>
      <c r="HE48" s="332"/>
      <c r="HF48" s="332"/>
      <c r="HG48" s="332"/>
      <c r="HH48" s="332"/>
      <c r="HI48" s="332"/>
      <c r="HJ48" s="332"/>
      <c r="HK48" s="332"/>
      <c r="HL48" s="332"/>
      <c r="HM48" s="332"/>
      <c r="HN48" s="332"/>
      <c r="HO48" s="332"/>
      <c r="HP48" s="332"/>
      <c r="HQ48" s="332"/>
      <c r="HR48" s="332"/>
      <c r="HS48" s="332"/>
      <c r="HT48" s="332"/>
      <c r="HU48" s="332"/>
      <c r="HV48" s="332"/>
      <c r="HW48" s="332"/>
      <c r="HX48" s="332"/>
      <c r="HY48" s="332"/>
    </row>
    <row r="49" s="301" customFormat="1" ht="24" customHeight="1" spans="1:233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2"/>
      <c r="CN49" s="332"/>
      <c r="CO49" s="332"/>
      <c r="CP49" s="332"/>
      <c r="CQ49" s="332"/>
      <c r="CR49" s="332"/>
      <c r="CS49" s="332"/>
      <c r="CT49" s="332"/>
      <c r="CU49" s="332"/>
      <c r="CV49" s="332"/>
      <c r="CW49" s="332"/>
      <c r="CX49" s="332"/>
      <c r="CY49" s="332"/>
      <c r="CZ49" s="332"/>
      <c r="DA49" s="332"/>
      <c r="DB49" s="332"/>
      <c r="DC49" s="332"/>
      <c r="DD49" s="332"/>
      <c r="DE49" s="332"/>
      <c r="DF49" s="332"/>
      <c r="DG49" s="332"/>
      <c r="DH49" s="332"/>
      <c r="DI49" s="332"/>
      <c r="DJ49" s="332"/>
      <c r="DK49" s="332"/>
      <c r="DL49" s="332"/>
      <c r="DM49" s="332"/>
      <c r="DN49" s="332"/>
      <c r="DO49" s="332"/>
      <c r="DP49" s="332"/>
      <c r="DQ49" s="332"/>
      <c r="DR49" s="332"/>
      <c r="DS49" s="332"/>
      <c r="DT49" s="332"/>
      <c r="DU49" s="332"/>
      <c r="DV49" s="332"/>
      <c r="DW49" s="332"/>
      <c r="DX49" s="332"/>
      <c r="DY49" s="332"/>
      <c r="DZ49" s="332"/>
      <c r="EA49" s="332"/>
      <c r="EB49" s="332"/>
      <c r="EC49" s="332"/>
      <c r="ED49" s="332"/>
      <c r="EE49" s="332"/>
      <c r="EF49" s="332"/>
      <c r="EG49" s="332"/>
      <c r="EH49" s="332"/>
      <c r="EI49" s="332"/>
      <c r="EJ49" s="332"/>
      <c r="EK49" s="332"/>
      <c r="EL49" s="332"/>
      <c r="EM49" s="332"/>
      <c r="EN49" s="332"/>
      <c r="EO49" s="332"/>
      <c r="EP49" s="332"/>
      <c r="EQ49" s="332"/>
      <c r="ER49" s="332"/>
      <c r="ES49" s="332"/>
      <c r="ET49" s="332"/>
      <c r="EU49" s="332"/>
      <c r="EV49" s="332"/>
      <c r="EW49" s="332"/>
      <c r="EX49" s="332"/>
      <c r="EY49" s="332"/>
      <c r="EZ49" s="332"/>
      <c r="FA49" s="332"/>
      <c r="FB49" s="332"/>
      <c r="FC49" s="332"/>
      <c r="FD49" s="332"/>
      <c r="FE49" s="332"/>
      <c r="FF49" s="332"/>
      <c r="FG49" s="332"/>
      <c r="FH49" s="332"/>
      <c r="FI49" s="332"/>
      <c r="FJ49" s="332"/>
      <c r="FK49" s="332"/>
      <c r="FL49" s="332"/>
      <c r="FM49" s="332"/>
      <c r="FN49" s="332"/>
      <c r="FO49" s="332"/>
      <c r="FP49" s="332"/>
      <c r="FQ49" s="332"/>
      <c r="FR49" s="332"/>
      <c r="FS49" s="332"/>
      <c r="FT49" s="332"/>
      <c r="FU49" s="332"/>
      <c r="FV49" s="332"/>
      <c r="FW49" s="332"/>
      <c r="FX49" s="332"/>
      <c r="FY49" s="332"/>
      <c r="FZ49" s="332"/>
      <c r="GA49" s="332"/>
      <c r="GB49" s="332"/>
      <c r="GC49" s="332"/>
      <c r="GD49" s="332"/>
      <c r="GE49" s="332"/>
      <c r="GF49" s="332"/>
      <c r="GG49" s="332"/>
      <c r="GH49" s="332"/>
      <c r="GI49" s="332"/>
      <c r="GJ49" s="332"/>
      <c r="GK49" s="332"/>
      <c r="GL49" s="332"/>
      <c r="GM49" s="332"/>
      <c r="GN49" s="332"/>
      <c r="GO49" s="332"/>
      <c r="GP49" s="332"/>
      <c r="GQ49" s="332"/>
      <c r="GR49" s="332"/>
      <c r="GS49" s="332"/>
      <c r="GT49" s="332"/>
      <c r="GU49" s="332"/>
      <c r="GV49" s="332"/>
      <c r="GW49" s="332"/>
      <c r="GX49" s="332"/>
      <c r="GY49" s="332"/>
      <c r="GZ49" s="332"/>
      <c r="HA49" s="332"/>
      <c r="HB49" s="332"/>
      <c r="HC49" s="332"/>
      <c r="HD49" s="332"/>
      <c r="HE49" s="332"/>
      <c r="HF49" s="332"/>
      <c r="HG49" s="332"/>
      <c r="HH49" s="332"/>
      <c r="HI49" s="332"/>
      <c r="HJ49" s="332"/>
      <c r="HK49" s="332"/>
      <c r="HL49" s="332"/>
      <c r="HM49" s="332"/>
      <c r="HN49" s="332"/>
      <c r="HO49" s="332"/>
      <c r="HP49" s="332"/>
      <c r="HQ49" s="332"/>
      <c r="HR49" s="332"/>
      <c r="HS49" s="332"/>
      <c r="HT49" s="332"/>
      <c r="HU49" s="332"/>
      <c r="HV49" s="332"/>
      <c r="HW49" s="332"/>
      <c r="HX49" s="332"/>
      <c r="HY49" s="332"/>
    </row>
    <row r="50" s="301" customFormat="1" ht="24" customHeight="1" spans="1:233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332"/>
      <c r="BM50" s="332"/>
      <c r="BN50" s="332"/>
      <c r="BO50" s="332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32"/>
      <c r="CK50" s="332"/>
      <c r="CL50" s="332"/>
      <c r="CM50" s="332"/>
      <c r="CN50" s="332"/>
      <c r="CO50" s="332"/>
      <c r="CP50" s="332"/>
      <c r="CQ50" s="332"/>
      <c r="CR50" s="332"/>
      <c r="CS50" s="332"/>
      <c r="CT50" s="332"/>
      <c r="CU50" s="332"/>
      <c r="CV50" s="332"/>
      <c r="CW50" s="332"/>
      <c r="CX50" s="332"/>
      <c r="CY50" s="332"/>
      <c r="CZ50" s="332"/>
      <c r="DA50" s="332"/>
      <c r="DB50" s="332"/>
      <c r="DC50" s="332"/>
      <c r="DD50" s="332"/>
      <c r="DE50" s="332"/>
      <c r="DF50" s="332"/>
      <c r="DG50" s="332"/>
      <c r="DH50" s="332"/>
      <c r="DI50" s="332"/>
      <c r="DJ50" s="332"/>
      <c r="DK50" s="332"/>
      <c r="DL50" s="332"/>
      <c r="DM50" s="332"/>
      <c r="DN50" s="332"/>
      <c r="DO50" s="332"/>
      <c r="DP50" s="332"/>
      <c r="DQ50" s="332"/>
      <c r="DR50" s="332"/>
      <c r="DS50" s="332"/>
      <c r="DT50" s="332"/>
      <c r="DU50" s="332"/>
      <c r="DV50" s="332"/>
      <c r="DW50" s="332"/>
      <c r="DX50" s="332"/>
      <c r="DY50" s="332"/>
      <c r="DZ50" s="332"/>
      <c r="EA50" s="332"/>
      <c r="EB50" s="332"/>
      <c r="EC50" s="332"/>
      <c r="ED50" s="332"/>
      <c r="EE50" s="332"/>
      <c r="EF50" s="332"/>
      <c r="EG50" s="332"/>
      <c r="EH50" s="332"/>
      <c r="EI50" s="332"/>
      <c r="EJ50" s="332"/>
      <c r="EK50" s="332"/>
      <c r="EL50" s="332"/>
      <c r="EM50" s="332"/>
      <c r="EN50" s="332"/>
      <c r="EO50" s="332"/>
      <c r="EP50" s="332"/>
      <c r="EQ50" s="332"/>
      <c r="ER50" s="332"/>
      <c r="ES50" s="332"/>
      <c r="ET50" s="332"/>
      <c r="EU50" s="332"/>
      <c r="EV50" s="332"/>
      <c r="EW50" s="332"/>
      <c r="EX50" s="332"/>
      <c r="EY50" s="332"/>
      <c r="EZ50" s="332"/>
      <c r="FA50" s="332"/>
      <c r="FB50" s="332"/>
      <c r="FC50" s="332"/>
      <c r="FD50" s="332"/>
      <c r="FE50" s="332"/>
      <c r="FF50" s="332"/>
      <c r="FG50" s="332"/>
      <c r="FH50" s="332"/>
      <c r="FI50" s="332"/>
      <c r="FJ50" s="332"/>
      <c r="FK50" s="332"/>
      <c r="FL50" s="332"/>
      <c r="FM50" s="332"/>
      <c r="FN50" s="332"/>
      <c r="FO50" s="332"/>
      <c r="FP50" s="332"/>
      <c r="FQ50" s="332"/>
      <c r="FR50" s="332"/>
      <c r="FS50" s="332"/>
      <c r="FT50" s="332"/>
      <c r="FU50" s="332"/>
      <c r="FV50" s="332"/>
      <c r="FW50" s="332"/>
      <c r="FX50" s="332"/>
      <c r="FY50" s="332"/>
      <c r="FZ50" s="332"/>
      <c r="GA50" s="332"/>
      <c r="GB50" s="332"/>
      <c r="GC50" s="332"/>
      <c r="GD50" s="332"/>
      <c r="GE50" s="332"/>
      <c r="GF50" s="332"/>
      <c r="GG50" s="332"/>
      <c r="GH50" s="332"/>
      <c r="GI50" s="332"/>
      <c r="GJ50" s="332"/>
      <c r="GK50" s="332"/>
      <c r="GL50" s="332"/>
      <c r="GM50" s="332"/>
      <c r="GN50" s="332"/>
      <c r="GO50" s="332"/>
      <c r="GP50" s="332"/>
      <c r="GQ50" s="332"/>
      <c r="GR50" s="332"/>
      <c r="GS50" s="332"/>
      <c r="GT50" s="332"/>
      <c r="GU50" s="332"/>
      <c r="GV50" s="332"/>
      <c r="GW50" s="332"/>
      <c r="GX50" s="332"/>
      <c r="GY50" s="332"/>
      <c r="GZ50" s="332"/>
      <c r="HA50" s="332"/>
      <c r="HB50" s="332"/>
      <c r="HC50" s="332"/>
      <c r="HD50" s="332"/>
      <c r="HE50" s="332"/>
      <c r="HF50" s="332"/>
      <c r="HG50" s="332"/>
      <c r="HH50" s="332"/>
      <c r="HI50" s="332"/>
      <c r="HJ50" s="332"/>
      <c r="HK50" s="332"/>
      <c r="HL50" s="332"/>
      <c r="HM50" s="332"/>
      <c r="HN50" s="332"/>
      <c r="HO50" s="332"/>
      <c r="HP50" s="332"/>
      <c r="HQ50" s="332"/>
      <c r="HR50" s="332"/>
      <c r="HS50" s="332"/>
      <c r="HT50" s="332"/>
      <c r="HU50" s="332"/>
      <c r="HV50" s="332"/>
      <c r="HW50" s="332"/>
      <c r="HX50" s="332"/>
      <c r="HY50" s="332"/>
    </row>
    <row r="51" s="301" customFormat="1" ht="24" customHeight="1" spans="1:233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2"/>
      <c r="CN51" s="332"/>
      <c r="CO51" s="332"/>
      <c r="CP51" s="332"/>
      <c r="CQ51" s="332"/>
      <c r="CR51" s="332"/>
      <c r="CS51" s="332"/>
      <c r="CT51" s="332"/>
      <c r="CU51" s="332"/>
      <c r="CV51" s="332"/>
      <c r="CW51" s="332"/>
      <c r="CX51" s="332"/>
      <c r="CY51" s="332"/>
      <c r="CZ51" s="332"/>
      <c r="DA51" s="332"/>
      <c r="DB51" s="332"/>
      <c r="DC51" s="332"/>
      <c r="DD51" s="332"/>
      <c r="DE51" s="332"/>
      <c r="DF51" s="332"/>
      <c r="DG51" s="332"/>
      <c r="DH51" s="332"/>
      <c r="DI51" s="332"/>
      <c r="DJ51" s="332"/>
      <c r="DK51" s="332"/>
      <c r="DL51" s="332"/>
      <c r="DM51" s="332"/>
      <c r="DN51" s="332"/>
      <c r="DO51" s="332"/>
      <c r="DP51" s="332"/>
      <c r="DQ51" s="332"/>
      <c r="DR51" s="332"/>
      <c r="DS51" s="332"/>
      <c r="DT51" s="332"/>
      <c r="DU51" s="332"/>
      <c r="DV51" s="332"/>
      <c r="DW51" s="332"/>
      <c r="DX51" s="332"/>
      <c r="DY51" s="332"/>
      <c r="DZ51" s="332"/>
      <c r="EA51" s="332"/>
      <c r="EB51" s="332"/>
      <c r="EC51" s="332"/>
      <c r="ED51" s="332"/>
      <c r="EE51" s="332"/>
      <c r="EF51" s="332"/>
      <c r="EG51" s="332"/>
      <c r="EH51" s="332"/>
      <c r="EI51" s="332"/>
      <c r="EJ51" s="332"/>
      <c r="EK51" s="332"/>
      <c r="EL51" s="332"/>
      <c r="EM51" s="332"/>
      <c r="EN51" s="332"/>
      <c r="EO51" s="332"/>
      <c r="EP51" s="332"/>
      <c r="EQ51" s="332"/>
      <c r="ER51" s="332"/>
      <c r="ES51" s="332"/>
      <c r="ET51" s="332"/>
      <c r="EU51" s="332"/>
      <c r="EV51" s="332"/>
      <c r="EW51" s="332"/>
      <c r="EX51" s="332"/>
      <c r="EY51" s="332"/>
      <c r="EZ51" s="332"/>
      <c r="FA51" s="332"/>
      <c r="FB51" s="332"/>
      <c r="FC51" s="332"/>
      <c r="FD51" s="332"/>
      <c r="FE51" s="332"/>
      <c r="FF51" s="332"/>
      <c r="FG51" s="332"/>
      <c r="FH51" s="332"/>
      <c r="FI51" s="332"/>
      <c r="FJ51" s="332"/>
      <c r="FK51" s="332"/>
      <c r="FL51" s="332"/>
      <c r="FM51" s="332"/>
      <c r="FN51" s="332"/>
      <c r="FO51" s="332"/>
      <c r="FP51" s="332"/>
      <c r="FQ51" s="332"/>
      <c r="FR51" s="332"/>
      <c r="FS51" s="332"/>
      <c r="FT51" s="332"/>
      <c r="FU51" s="332"/>
      <c r="FV51" s="332"/>
      <c r="FW51" s="332"/>
      <c r="FX51" s="332"/>
      <c r="FY51" s="332"/>
      <c r="FZ51" s="332"/>
      <c r="GA51" s="332"/>
      <c r="GB51" s="332"/>
      <c r="GC51" s="332"/>
      <c r="GD51" s="332"/>
      <c r="GE51" s="332"/>
      <c r="GF51" s="332"/>
      <c r="GG51" s="332"/>
      <c r="GH51" s="332"/>
      <c r="GI51" s="332"/>
      <c r="GJ51" s="332"/>
      <c r="GK51" s="332"/>
      <c r="GL51" s="332"/>
      <c r="GM51" s="332"/>
      <c r="GN51" s="332"/>
      <c r="GO51" s="332"/>
      <c r="GP51" s="332"/>
      <c r="GQ51" s="332"/>
      <c r="GR51" s="332"/>
      <c r="GS51" s="332"/>
      <c r="GT51" s="332"/>
      <c r="GU51" s="332"/>
      <c r="GV51" s="332"/>
      <c r="GW51" s="332"/>
      <c r="GX51" s="332"/>
      <c r="GY51" s="332"/>
      <c r="GZ51" s="332"/>
      <c r="HA51" s="332"/>
      <c r="HB51" s="332"/>
      <c r="HC51" s="332"/>
      <c r="HD51" s="332"/>
      <c r="HE51" s="332"/>
      <c r="HF51" s="332"/>
      <c r="HG51" s="332"/>
      <c r="HH51" s="332"/>
      <c r="HI51" s="332"/>
      <c r="HJ51" s="332"/>
      <c r="HK51" s="332"/>
      <c r="HL51" s="332"/>
      <c r="HM51" s="332"/>
      <c r="HN51" s="332"/>
      <c r="HO51" s="332"/>
      <c r="HP51" s="332"/>
      <c r="HQ51" s="332"/>
      <c r="HR51" s="332"/>
      <c r="HS51" s="332"/>
      <c r="HT51" s="332"/>
      <c r="HU51" s="332"/>
      <c r="HV51" s="332"/>
      <c r="HW51" s="332"/>
      <c r="HX51" s="332"/>
      <c r="HY51" s="332"/>
    </row>
    <row r="52" s="301" customFormat="1" ht="24" customHeight="1" spans="1:233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2"/>
      <c r="CN52" s="332"/>
      <c r="CO52" s="332"/>
      <c r="CP52" s="332"/>
      <c r="CQ52" s="332"/>
      <c r="CR52" s="332"/>
      <c r="CS52" s="332"/>
      <c r="CT52" s="332"/>
      <c r="CU52" s="332"/>
      <c r="CV52" s="332"/>
      <c r="CW52" s="332"/>
      <c r="CX52" s="332"/>
      <c r="CY52" s="332"/>
      <c r="CZ52" s="332"/>
      <c r="DA52" s="332"/>
      <c r="DB52" s="332"/>
      <c r="DC52" s="332"/>
      <c r="DD52" s="332"/>
      <c r="DE52" s="332"/>
      <c r="DF52" s="332"/>
      <c r="DG52" s="332"/>
      <c r="DH52" s="332"/>
      <c r="DI52" s="332"/>
      <c r="DJ52" s="332"/>
      <c r="DK52" s="332"/>
      <c r="DL52" s="332"/>
      <c r="DM52" s="332"/>
      <c r="DN52" s="332"/>
      <c r="DO52" s="332"/>
      <c r="DP52" s="332"/>
      <c r="DQ52" s="332"/>
      <c r="DR52" s="332"/>
      <c r="DS52" s="332"/>
      <c r="DT52" s="332"/>
      <c r="DU52" s="332"/>
      <c r="DV52" s="332"/>
      <c r="DW52" s="332"/>
      <c r="DX52" s="332"/>
      <c r="DY52" s="332"/>
      <c r="DZ52" s="332"/>
      <c r="EA52" s="332"/>
      <c r="EB52" s="332"/>
      <c r="EC52" s="332"/>
      <c r="ED52" s="332"/>
      <c r="EE52" s="332"/>
      <c r="EF52" s="332"/>
      <c r="EG52" s="332"/>
      <c r="EH52" s="332"/>
      <c r="EI52" s="332"/>
      <c r="EJ52" s="332"/>
      <c r="EK52" s="332"/>
      <c r="EL52" s="332"/>
      <c r="EM52" s="332"/>
      <c r="EN52" s="332"/>
      <c r="EO52" s="332"/>
      <c r="EP52" s="332"/>
      <c r="EQ52" s="332"/>
      <c r="ER52" s="332"/>
      <c r="ES52" s="332"/>
      <c r="ET52" s="332"/>
      <c r="EU52" s="332"/>
      <c r="EV52" s="332"/>
      <c r="EW52" s="332"/>
      <c r="EX52" s="332"/>
      <c r="EY52" s="332"/>
      <c r="EZ52" s="332"/>
      <c r="FA52" s="332"/>
      <c r="FB52" s="332"/>
      <c r="FC52" s="332"/>
      <c r="FD52" s="332"/>
      <c r="FE52" s="332"/>
      <c r="FF52" s="332"/>
      <c r="FG52" s="332"/>
      <c r="FH52" s="332"/>
      <c r="FI52" s="332"/>
      <c r="FJ52" s="332"/>
      <c r="FK52" s="332"/>
      <c r="FL52" s="332"/>
      <c r="FM52" s="332"/>
      <c r="FN52" s="332"/>
      <c r="FO52" s="332"/>
      <c r="FP52" s="332"/>
      <c r="FQ52" s="332"/>
      <c r="FR52" s="332"/>
      <c r="FS52" s="332"/>
      <c r="FT52" s="332"/>
      <c r="FU52" s="332"/>
      <c r="FV52" s="332"/>
      <c r="FW52" s="332"/>
      <c r="FX52" s="332"/>
      <c r="FY52" s="332"/>
      <c r="FZ52" s="332"/>
      <c r="GA52" s="332"/>
      <c r="GB52" s="332"/>
      <c r="GC52" s="332"/>
      <c r="GD52" s="332"/>
      <c r="GE52" s="332"/>
      <c r="GF52" s="332"/>
      <c r="GG52" s="332"/>
      <c r="GH52" s="332"/>
      <c r="GI52" s="332"/>
      <c r="GJ52" s="332"/>
      <c r="GK52" s="332"/>
      <c r="GL52" s="332"/>
      <c r="GM52" s="332"/>
      <c r="GN52" s="332"/>
      <c r="GO52" s="332"/>
      <c r="GP52" s="332"/>
      <c r="GQ52" s="332"/>
      <c r="GR52" s="332"/>
      <c r="GS52" s="332"/>
      <c r="GT52" s="332"/>
      <c r="GU52" s="332"/>
      <c r="GV52" s="332"/>
      <c r="GW52" s="332"/>
      <c r="GX52" s="332"/>
      <c r="GY52" s="332"/>
      <c r="GZ52" s="332"/>
      <c r="HA52" s="332"/>
      <c r="HB52" s="332"/>
      <c r="HC52" s="332"/>
      <c r="HD52" s="332"/>
      <c r="HE52" s="332"/>
      <c r="HF52" s="332"/>
      <c r="HG52" s="332"/>
      <c r="HH52" s="332"/>
      <c r="HI52" s="332"/>
      <c r="HJ52" s="332"/>
      <c r="HK52" s="332"/>
      <c r="HL52" s="332"/>
      <c r="HM52" s="332"/>
      <c r="HN52" s="332"/>
      <c r="HO52" s="332"/>
      <c r="HP52" s="332"/>
      <c r="HQ52" s="332"/>
      <c r="HR52" s="332"/>
      <c r="HS52" s="332"/>
      <c r="HT52" s="332"/>
      <c r="HU52" s="332"/>
      <c r="HV52" s="332"/>
      <c r="HW52" s="332"/>
      <c r="HX52" s="332"/>
      <c r="HY52" s="332"/>
    </row>
    <row r="53" s="301" customFormat="1" ht="24" customHeight="1" spans="1:233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  <c r="DD53" s="332"/>
      <c r="DE53" s="332"/>
      <c r="DF53" s="332"/>
      <c r="DG53" s="332"/>
      <c r="DH53" s="332"/>
      <c r="DI53" s="332"/>
      <c r="DJ53" s="332"/>
      <c r="DK53" s="332"/>
      <c r="DL53" s="332"/>
      <c r="DM53" s="332"/>
      <c r="DN53" s="332"/>
      <c r="DO53" s="332"/>
      <c r="DP53" s="332"/>
      <c r="DQ53" s="332"/>
      <c r="DR53" s="332"/>
      <c r="DS53" s="332"/>
      <c r="DT53" s="332"/>
      <c r="DU53" s="332"/>
      <c r="DV53" s="332"/>
      <c r="DW53" s="332"/>
      <c r="DX53" s="332"/>
      <c r="DY53" s="332"/>
      <c r="DZ53" s="332"/>
      <c r="EA53" s="332"/>
      <c r="EB53" s="332"/>
      <c r="EC53" s="332"/>
      <c r="ED53" s="332"/>
      <c r="EE53" s="332"/>
      <c r="EF53" s="332"/>
      <c r="EG53" s="332"/>
      <c r="EH53" s="332"/>
      <c r="EI53" s="332"/>
      <c r="EJ53" s="332"/>
      <c r="EK53" s="332"/>
      <c r="EL53" s="332"/>
      <c r="EM53" s="332"/>
      <c r="EN53" s="332"/>
      <c r="EO53" s="332"/>
      <c r="EP53" s="332"/>
      <c r="EQ53" s="332"/>
      <c r="ER53" s="332"/>
      <c r="ES53" s="332"/>
      <c r="ET53" s="332"/>
      <c r="EU53" s="332"/>
      <c r="EV53" s="332"/>
      <c r="EW53" s="332"/>
      <c r="EX53" s="332"/>
      <c r="EY53" s="332"/>
      <c r="EZ53" s="332"/>
      <c r="FA53" s="332"/>
      <c r="FB53" s="332"/>
      <c r="FC53" s="332"/>
      <c r="FD53" s="332"/>
      <c r="FE53" s="332"/>
      <c r="FF53" s="332"/>
      <c r="FG53" s="332"/>
      <c r="FH53" s="332"/>
      <c r="FI53" s="332"/>
      <c r="FJ53" s="332"/>
      <c r="FK53" s="332"/>
      <c r="FL53" s="332"/>
      <c r="FM53" s="332"/>
      <c r="FN53" s="332"/>
      <c r="FO53" s="332"/>
      <c r="FP53" s="332"/>
      <c r="FQ53" s="332"/>
      <c r="FR53" s="332"/>
      <c r="FS53" s="332"/>
      <c r="FT53" s="332"/>
      <c r="FU53" s="332"/>
      <c r="FV53" s="332"/>
      <c r="FW53" s="332"/>
      <c r="FX53" s="332"/>
      <c r="FY53" s="332"/>
      <c r="FZ53" s="332"/>
      <c r="GA53" s="332"/>
      <c r="GB53" s="332"/>
      <c r="GC53" s="332"/>
      <c r="GD53" s="332"/>
      <c r="GE53" s="332"/>
      <c r="GF53" s="332"/>
      <c r="GG53" s="332"/>
      <c r="GH53" s="332"/>
      <c r="GI53" s="332"/>
      <c r="GJ53" s="332"/>
      <c r="GK53" s="332"/>
      <c r="GL53" s="332"/>
      <c r="GM53" s="332"/>
      <c r="GN53" s="332"/>
      <c r="GO53" s="332"/>
      <c r="GP53" s="332"/>
      <c r="GQ53" s="332"/>
      <c r="GR53" s="332"/>
      <c r="GS53" s="332"/>
      <c r="GT53" s="332"/>
      <c r="GU53" s="332"/>
      <c r="GV53" s="332"/>
      <c r="GW53" s="332"/>
      <c r="GX53" s="332"/>
      <c r="GY53" s="332"/>
      <c r="GZ53" s="332"/>
      <c r="HA53" s="332"/>
      <c r="HB53" s="332"/>
      <c r="HC53" s="332"/>
      <c r="HD53" s="332"/>
      <c r="HE53" s="332"/>
      <c r="HF53" s="332"/>
      <c r="HG53" s="332"/>
      <c r="HH53" s="332"/>
      <c r="HI53" s="332"/>
      <c r="HJ53" s="332"/>
      <c r="HK53" s="332"/>
      <c r="HL53" s="332"/>
      <c r="HM53" s="332"/>
      <c r="HN53" s="332"/>
      <c r="HO53" s="332"/>
      <c r="HP53" s="332"/>
      <c r="HQ53" s="332"/>
      <c r="HR53" s="332"/>
      <c r="HS53" s="332"/>
      <c r="HT53" s="332"/>
      <c r="HU53" s="332"/>
      <c r="HV53" s="332"/>
      <c r="HW53" s="332"/>
      <c r="HX53" s="332"/>
      <c r="HY53" s="332"/>
    </row>
    <row r="54" s="301" customFormat="1" ht="24" customHeight="1" spans="1:233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2"/>
      <c r="CN54" s="332"/>
      <c r="CO54" s="332"/>
      <c r="CP54" s="332"/>
      <c r="CQ54" s="332"/>
      <c r="CR54" s="332"/>
      <c r="CS54" s="332"/>
      <c r="CT54" s="332"/>
      <c r="CU54" s="332"/>
      <c r="CV54" s="332"/>
      <c r="CW54" s="332"/>
      <c r="CX54" s="332"/>
      <c r="CY54" s="332"/>
      <c r="CZ54" s="332"/>
      <c r="DA54" s="332"/>
      <c r="DB54" s="332"/>
      <c r="DC54" s="332"/>
      <c r="DD54" s="332"/>
      <c r="DE54" s="332"/>
      <c r="DF54" s="332"/>
      <c r="DG54" s="332"/>
      <c r="DH54" s="332"/>
      <c r="DI54" s="332"/>
      <c r="DJ54" s="332"/>
      <c r="DK54" s="332"/>
      <c r="DL54" s="332"/>
      <c r="DM54" s="332"/>
      <c r="DN54" s="332"/>
      <c r="DO54" s="332"/>
      <c r="DP54" s="332"/>
      <c r="DQ54" s="332"/>
      <c r="DR54" s="332"/>
      <c r="DS54" s="332"/>
      <c r="DT54" s="332"/>
      <c r="DU54" s="332"/>
      <c r="DV54" s="332"/>
      <c r="DW54" s="332"/>
      <c r="DX54" s="332"/>
      <c r="DY54" s="332"/>
      <c r="DZ54" s="332"/>
      <c r="EA54" s="332"/>
      <c r="EB54" s="332"/>
      <c r="EC54" s="332"/>
      <c r="ED54" s="332"/>
      <c r="EE54" s="332"/>
      <c r="EF54" s="332"/>
      <c r="EG54" s="332"/>
      <c r="EH54" s="332"/>
      <c r="EI54" s="332"/>
      <c r="EJ54" s="332"/>
      <c r="EK54" s="332"/>
      <c r="EL54" s="332"/>
      <c r="EM54" s="332"/>
      <c r="EN54" s="332"/>
      <c r="EO54" s="332"/>
      <c r="EP54" s="332"/>
      <c r="EQ54" s="332"/>
      <c r="ER54" s="332"/>
      <c r="ES54" s="332"/>
      <c r="ET54" s="332"/>
      <c r="EU54" s="332"/>
      <c r="EV54" s="332"/>
      <c r="EW54" s="332"/>
      <c r="EX54" s="332"/>
      <c r="EY54" s="332"/>
      <c r="EZ54" s="332"/>
      <c r="FA54" s="332"/>
      <c r="FB54" s="332"/>
      <c r="FC54" s="332"/>
      <c r="FD54" s="332"/>
      <c r="FE54" s="332"/>
      <c r="FF54" s="332"/>
      <c r="FG54" s="332"/>
      <c r="FH54" s="332"/>
      <c r="FI54" s="332"/>
      <c r="FJ54" s="332"/>
      <c r="FK54" s="332"/>
      <c r="FL54" s="332"/>
      <c r="FM54" s="332"/>
      <c r="FN54" s="332"/>
      <c r="FO54" s="332"/>
      <c r="FP54" s="332"/>
      <c r="FQ54" s="332"/>
      <c r="FR54" s="332"/>
      <c r="FS54" s="332"/>
      <c r="FT54" s="332"/>
      <c r="FU54" s="332"/>
      <c r="FV54" s="332"/>
      <c r="FW54" s="332"/>
      <c r="FX54" s="332"/>
      <c r="FY54" s="332"/>
      <c r="FZ54" s="332"/>
      <c r="GA54" s="332"/>
      <c r="GB54" s="332"/>
      <c r="GC54" s="332"/>
      <c r="GD54" s="332"/>
      <c r="GE54" s="332"/>
      <c r="GF54" s="332"/>
      <c r="GG54" s="332"/>
      <c r="GH54" s="332"/>
      <c r="GI54" s="332"/>
      <c r="GJ54" s="332"/>
      <c r="GK54" s="332"/>
      <c r="GL54" s="332"/>
      <c r="GM54" s="332"/>
      <c r="GN54" s="332"/>
      <c r="GO54" s="332"/>
      <c r="GP54" s="332"/>
      <c r="GQ54" s="332"/>
      <c r="GR54" s="332"/>
      <c r="GS54" s="332"/>
      <c r="GT54" s="332"/>
      <c r="GU54" s="332"/>
      <c r="GV54" s="332"/>
      <c r="GW54" s="332"/>
      <c r="GX54" s="332"/>
      <c r="GY54" s="332"/>
      <c r="GZ54" s="332"/>
      <c r="HA54" s="332"/>
      <c r="HB54" s="332"/>
      <c r="HC54" s="332"/>
      <c r="HD54" s="332"/>
      <c r="HE54" s="332"/>
      <c r="HF54" s="332"/>
      <c r="HG54" s="332"/>
      <c r="HH54" s="332"/>
      <c r="HI54" s="332"/>
      <c r="HJ54" s="332"/>
      <c r="HK54" s="332"/>
      <c r="HL54" s="332"/>
      <c r="HM54" s="332"/>
      <c r="HN54" s="332"/>
      <c r="HO54" s="332"/>
      <c r="HP54" s="332"/>
      <c r="HQ54" s="332"/>
      <c r="HR54" s="332"/>
      <c r="HS54" s="332"/>
      <c r="HT54" s="332"/>
      <c r="HU54" s="332"/>
      <c r="HV54" s="332"/>
      <c r="HW54" s="332"/>
      <c r="HX54" s="332"/>
      <c r="HY54" s="332"/>
    </row>
    <row r="55" s="301" customFormat="1" ht="24" customHeight="1" spans="1:233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2"/>
      <c r="CN55" s="332"/>
      <c r="CO55" s="332"/>
      <c r="CP55" s="332"/>
      <c r="CQ55" s="332"/>
      <c r="CR55" s="332"/>
      <c r="CS55" s="332"/>
      <c r="CT55" s="332"/>
      <c r="CU55" s="332"/>
      <c r="CV55" s="332"/>
      <c r="CW55" s="332"/>
      <c r="CX55" s="332"/>
      <c r="CY55" s="332"/>
      <c r="CZ55" s="332"/>
      <c r="DA55" s="332"/>
      <c r="DB55" s="332"/>
      <c r="DC55" s="332"/>
      <c r="DD55" s="332"/>
      <c r="DE55" s="332"/>
      <c r="DF55" s="332"/>
      <c r="DG55" s="332"/>
      <c r="DH55" s="332"/>
      <c r="DI55" s="332"/>
      <c r="DJ55" s="332"/>
      <c r="DK55" s="332"/>
      <c r="DL55" s="332"/>
      <c r="DM55" s="332"/>
      <c r="DN55" s="332"/>
      <c r="DO55" s="332"/>
      <c r="DP55" s="332"/>
      <c r="DQ55" s="332"/>
      <c r="DR55" s="332"/>
      <c r="DS55" s="332"/>
      <c r="DT55" s="332"/>
      <c r="DU55" s="332"/>
      <c r="DV55" s="332"/>
      <c r="DW55" s="332"/>
      <c r="DX55" s="332"/>
      <c r="DY55" s="332"/>
      <c r="DZ55" s="332"/>
      <c r="EA55" s="332"/>
      <c r="EB55" s="332"/>
      <c r="EC55" s="332"/>
      <c r="ED55" s="332"/>
      <c r="EE55" s="332"/>
      <c r="EF55" s="332"/>
      <c r="EG55" s="332"/>
      <c r="EH55" s="332"/>
      <c r="EI55" s="332"/>
      <c r="EJ55" s="332"/>
      <c r="EK55" s="332"/>
      <c r="EL55" s="332"/>
      <c r="EM55" s="332"/>
      <c r="EN55" s="332"/>
      <c r="EO55" s="332"/>
      <c r="EP55" s="332"/>
      <c r="EQ55" s="332"/>
      <c r="ER55" s="332"/>
      <c r="ES55" s="332"/>
      <c r="ET55" s="332"/>
      <c r="EU55" s="332"/>
      <c r="EV55" s="332"/>
      <c r="EW55" s="332"/>
      <c r="EX55" s="332"/>
      <c r="EY55" s="332"/>
      <c r="EZ55" s="332"/>
      <c r="FA55" s="332"/>
      <c r="FB55" s="332"/>
      <c r="FC55" s="332"/>
      <c r="FD55" s="332"/>
      <c r="FE55" s="332"/>
      <c r="FF55" s="332"/>
      <c r="FG55" s="332"/>
      <c r="FH55" s="332"/>
      <c r="FI55" s="332"/>
      <c r="FJ55" s="332"/>
      <c r="FK55" s="332"/>
      <c r="FL55" s="332"/>
      <c r="FM55" s="332"/>
      <c r="FN55" s="332"/>
      <c r="FO55" s="332"/>
      <c r="FP55" s="332"/>
      <c r="FQ55" s="332"/>
      <c r="FR55" s="332"/>
      <c r="FS55" s="332"/>
      <c r="FT55" s="332"/>
      <c r="FU55" s="332"/>
      <c r="FV55" s="332"/>
      <c r="FW55" s="332"/>
      <c r="FX55" s="332"/>
      <c r="FY55" s="332"/>
      <c r="FZ55" s="332"/>
      <c r="GA55" s="332"/>
      <c r="GB55" s="332"/>
      <c r="GC55" s="332"/>
      <c r="GD55" s="332"/>
      <c r="GE55" s="332"/>
      <c r="GF55" s="332"/>
      <c r="GG55" s="332"/>
      <c r="GH55" s="332"/>
      <c r="GI55" s="332"/>
      <c r="GJ55" s="332"/>
      <c r="GK55" s="332"/>
      <c r="GL55" s="332"/>
      <c r="GM55" s="332"/>
      <c r="GN55" s="332"/>
      <c r="GO55" s="332"/>
      <c r="GP55" s="332"/>
      <c r="GQ55" s="332"/>
      <c r="GR55" s="332"/>
      <c r="GS55" s="332"/>
      <c r="GT55" s="332"/>
      <c r="GU55" s="332"/>
      <c r="GV55" s="332"/>
      <c r="GW55" s="332"/>
      <c r="GX55" s="332"/>
      <c r="GY55" s="332"/>
      <c r="GZ55" s="332"/>
      <c r="HA55" s="332"/>
      <c r="HB55" s="332"/>
      <c r="HC55" s="332"/>
      <c r="HD55" s="332"/>
      <c r="HE55" s="332"/>
      <c r="HF55" s="332"/>
      <c r="HG55" s="332"/>
      <c r="HH55" s="332"/>
      <c r="HI55" s="332"/>
      <c r="HJ55" s="332"/>
      <c r="HK55" s="332"/>
      <c r="HL55" s="332"/>
      <c r="HM55" s="332"/>
      <c r="HN55" s="332"/>
      <c r="HO55" s="332"/>
      <c r="HP55" s="332"/>
      <c r="HQ55" s="332"/>
      <c r="HR55" s="332"/>
      <c r="HS55" s="332"/>
      <c r="HT55" s="332"/>
      <c r="HU55" s="332"/>
      <c r="HV55" s="332"/>
      <c r="HW55" s="332"/>
      <c r="HX55" s="332"/>
      <c r="HY55" s="332"/>
    </row>
    <row r="56" s="301" customFormat="1" ht="24" customHeight="1" spans="1:233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32"/>
      <c r="CK56" s="332"/>
      <c r="CL56" s="332"/>
      <c r="CM56" s="332"/>
      <c r="CN56" s="332"/>
      <c r="CO56" s="332"/>
      <c r="CP56" s="332"/>
      <c r="CQ56" s="332"/>
      <c r="CR56" s="332"/>
      <c r="CS56" s="332"/>
      <c r="CT56" s="332"/>
      <c r="CU56" s="332"/>
      <c r="CV56" s="332"/>
      <c r="CW56" s="332"/>
      <c r="CX56" s="332"/>
      <c r="CY56" s="332"/>
      <c r="CZ56" s="332"/>
      <c r="DA56" s="332"/>
      <c r="DB56" s="332"/>
      <c r="DC56" s="332"/>
      <c r="DD56" s="332"/>
      <c r="DE56" s="332"/>
      <c r="DF56" s="332"/>
      <c r="DG56" s="332"/>
      <c r="DH56" s="332"/>
      <c r="DI56" s="332"/>
      <c r="DJ56" s="332"/>
      <c r="DK56" s="332"/>
      <c r="DL56" s="332"/>
      <c r="DM56" s="332"/>
      <c r="DN56" s="332"/>
      <c r="DO56" s="332"/>
      <c r="DP56" s="332"/>
      <c r="DQ56" s="332"/>
      <c r="DR56" s="332"/>
      <c r="DS56" s="332"/>
      <c r="DT56" s="332"/>
      <c r="DU56" s="332"/>
      <c r="DV56" s="332"/>
      <c r="DW56" s="332"/>
      <c r="DX56" s="332"/>
      <c r="DY56" s="332"/>
      <c r="DZ56" s="332"/>
      <c r="EA56" s="332"/>
      <c r="EB56" s="332"/>
      <c r="EC56" s="332"/>
      <c r="ED56" s="332"/>
      <c r="EE56" s="332"/>
      <c r="EF56" s="332"/>
      <c r="EG56" s="332"/>
      <c r="EH56" s="332"/>
      <c r="EI56" s="332"/>
      <c r="EJ56" s="332"/>
      <c r="EK56" s="332"/>
      <c r="EL56" s="332"/>
      <c r="EM56" s="332"/>
      <c r="EN56" s="332"/>
      <c r="EO56" s="332"/>
      <c r="EP56" s="332"/>
      <c r="EQ56" s="332"/>
      <c r="ER56" s="332"/>
      <c r="ES56" s="332"/>
      <c r="ET56" s="332"/>
      <c r="EU56" s="332"/>
      <c r="EV56" s="332"/>
      <c r="EW56" s="332"/>
      <c r="EX56" s="332"/>
      <c r="EY56" s="332"/>
      <c r="EZ56" s="332"/>
      <c r="FA56" s="332"/>
      <c r="FB56" s="332"/>
      <c r="FC56" s="332"/>
      <c r="FD56" s="332"/>
      <c r="FE56" s="332"/>
      <c r="FF56" s="332"/>
      <c r="FG56" s="332"/>
      <c r="FH56" s="332"/>
      <c r="FI56" s="332"/>
      <c r="FJ56" s="332"/>
      <c r="FK56" s="332"/>
      <c r="FL56" s="332"/>
      <c r="FM56" s="332"/>
      <c r="FN56" s="332"/>
      <c r="FO56" s="332"/>
      <c r="FP56" s="332"/>
      <c r="FQ56" s="332"/>
      <c r="FR56" s="332"/>
      <c r="FS56" s="332"/>
      <c r="FT56" s="332"/>
      <c r="FU56" s="332"/>
      <c r="FV56" s="332"/>
      <c r="FW56" s="332"/>
      <c r="FX56" s="332"/>
      <c r="FY56" s="332"/>
      <c r="FZ56" s="332"/>
      <c r="GA56" s="332"/>
      <c r="GB56" s="332"/>
      <c r="GC56" s="332"/>
      <c r="GD56" s="332"/>
      <c r="GE56" s="332"/>
      <c r="GF56" s="332"/>
      <c r="GG56" s="332"/>
      <c r="GH56" s="332"/>
      <c r="GI56" s="332"/>
      <c r="GJ56" s="332"/>
      <c r="GK56" s="332"/>
      <c r="GL56" s="332"/>
      <c r="GM56" s="332"/>
      <c r="GN56" s="332"/>
      <c r="GO56" s="332"/>
      <c r="GP56" s="332"/>
      <c r="GQ56" s="332"/>
      <c r="GR56" s="332"/>
      <c r="GS56" s="332"/>
      <c r="GT56" s="332"/>
      <c r="GU56" s="332"/>
      <c r="GV56" s="332"/>
      <c r="GW56" s="332"/>
      <c r="GX56" s="332"/>
      <c r="GY56" s="332"/>
      <c r="GZ56" s="332"/>
      <c r="HA56" s="332"/>
      <c r="HB56" s="332"/>
      <c r="HC56" s="332"/>
      <c r="HD56" s="332"/>
      <c r="HE56" s="332"/>
      <c r="HF56" s="332"/>
      <c r="HG56" s="332"/>
      <c r="HH56" s="332"/>
      <c r="HI56" s="332"/>
      <c r="HJ56" s="332"/>
      <c r="HK56" s="332"/>
      <c r="HL56" s="332"/>
      <c r="HM56" s="332"/>
      <c r="HN56" s="332"/>
      <c r="HO56" s="332"/>
      <c r="HP56" s="332"/>
      <c r="HQ56" s="332"/>
      <c r="HR56" s="332"/>
      <c r="HS56" s="332"/>
      <c r="HT56" s="332"/>
      <c r="HU56" s="332"/>
      <c r="HV56" s="332"/>
      <c r="HW56" s="332"/>
      <c r="HX56" s="332"/>
      <c r="HY56" s="332"/>
    </row>
    <row r="57" s="301" customFormat="1" ht="24" customHeight="1" spans="1:233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2"/>
      <c r="BW57" s="332"/>
      <c r="BX57" s="332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2"/>
      <c r="CN57" s="332"/>
      <c r="CO57" s="332"/>
      <c r="CP57" s="332"/>
      <c r="CQ57" s="332"/>
      <c r="CR57" s="332"/>
      <c r="CS57" s="332"/>
      <c r="CT57" s="332"/>
      <c r="CU57" s="332"/>
      <c r="CV57" s="332"/>
      <c r="CW57" s="332"/>
      <c r="CX57" s="332"/>
      <c r="CY57" s="332"/>
      <c r="CZ57" s="332"/>
      <c r="DA57" s="332"/>
      <c r="DB57" s="332"/>
      <c r="DC57" s="332"/>
      <c r="DD57" s="332"/>
      <c r="DE57" s="332"/>
      <c r="DF57" s="332"/>
      <c r="DG57" s="332"/>
      <c r="DH57" s="332"/>
      <c r="DI57" s="332"/>
      <c r="DJ57" s="332"/>
      <c r="DK57" s="332"/>
      <c r="DL57" s="332"/>
      <c r="DM57" s="332"/>
      <c r="DN57" s="332"/>
      <c r="DO57" s="332"/>
      <c r="DP57" s="332"/>
      <c r="DQ57" s="332"/>
      <c r="DR57" s="332"/>
      <c r="DS57" s="332"/>
      <c r="DT57" s="332"/>
      <c r="DU57" s="332"/>
      <c r="DV57" s="332"/>
      <c r="DW57" s="332"/>
      <c r="DX57" s="332"/>
      <c r="DY57" s="332"/>
      <c r="DZ57" s="332"/>
      <c r="EA57" s="332"/>
      <c r="EB57" s="332"/>
      <c r="EC57" s="332"/>
      <c r="ED57" s="332"/>
      <c r="EE57" s="332"/>
      <c r="EF57" s="332"/>
      <c r="EG57" s="332"/>
      <c r="EH57" s="332"/>
      <c r="EI57" s="332"/>
      <c r="EJ57" s="332"/>
      <c r="EK57" s="332"/>
      <c r="EL57" s="332"/>
      <c r="EM57" s="332"/>
      <c r="EN57" s="332"/>
      <c r="EO57" s="332"/>
      <c r="EP57" s="332"/>
      <c r="EQ57" s="332"/>
      <c r="ER57" s="332"/>
      <c r="ES57" s="332"/>
      <c r="ET57" s="332"/>
      <c r="EU57" s="332"/>
      <c r="EV57" s="332"/>
      <c r="EW57" s="332"/>
      <c r="EX57" s="332"/>
      <c r="EY57" s="332"/>
      <c r="EZ57" s="332"/>
      <c r="FA57" s="332"/>
      <c r="FB57" s="332"/>
      <c r="FC57" s="332"/>
      <c r="FD57" s="332"/>
      <c r="FE57" s="332"/>
      <c r="FF57" s="332"/>
      <c r="FG57" s="332"/>
      <c r="FH57" s="332"/>
      <c r="FI57" s="332"/>
      <c r="FJ57" s="332"/>
      <c r="FK57" s="332"/>
      <c r="FL57" s="332"/>
      <c r="FM57" s="332"/>
      <c r="FN57" s="332"/>
      <c r="FO57" s="332"/>
      <c r="FP57" s="332"/>
      <c r="FQ57" s="332"/>
      <c r="FR57" s="332"/>
      <c r="FS57" s="332"/>
      <c r="FT57" s="332"/>
      <c r="FU57" s="332"/>
      <c r="FV57" s="332"/>
      <c r="FW57" s="332"/>
      <c r="FX57" s="332"/>
      <c r="FY57" s="332"/>
      <c r="FZ57" s="332"/>
      <c r="GA57" s="332"/>
      <c r="GB57" s="332"/>
      <c r="GC57" s="332"/>
      <c r="GD57" s="332"/>
      <c r="GE57" s="332"/>
      <c r="GF57" s="332"/>
      <c r="GG57" s="332"/>
      <c r="GH57" s="332"/>
      <c r="GI57" s="332"/>
      <c r="GJ57" s="332"/>
      <c r="GK57" s="332"/>
      <c r="GL57" s="332"/>
      <c r="GM57" s="332"/>
      <c r="GN57" s="332"/>
      <c r="GO57" s="332"/>
      <c r="GP57" s="332"/>
      <c r="GQ57" s="332"/>
      <c r="GR57" s="332"/>
      <c r="GS57" s="332"/>
      <c r="GT57" s="332"/>
      <c r="GU57" s="332"/>
      <c r="GV57" s="332"/>
      <c r="GW57" s="332"/>
      <c r="GX57" s="332"/>
      <c r="GY57" s="332"/>
      <c r="GZ57" s="332"/>
      <c r="HA57" s="332"/>
      <c r="HB57" s="332"/>
      <c r="HC57" s="332"/>
      <c r="HD57" s="332"/>
      <c r="HE57" s="332"/>
      <c r="HF57" s="332"/>
      <c r="HG57" s="332"/>
      <c r="HH57" s="332"/>
      <c r="HI57" s="332"/>
      <c r="HJ57" s="332"/>
      <c r="HK57" s="332"/>
      <c r="HL57" s="332"/>
      <c r="HM57" s="332"/>
      <c r="HN57" s="332"/>
      <c r="HO57" s="332"/>
      <c r="HP57" s="332"/>
      <c r="HQ57" s="332"/>
      <c r="HR57" s="332"/>
      <c r="HS57" s="332"/>
      <c r="HT57" s="332"/>
      <c r="HU57" s="332"/>
      <c r="HV57" s="332"/>
      <c r="HW57" s="332"/>
      <c r="HX57" s="332"/>
      <c r="HY57" s="332"/>
    </row>
    <row r="58" s="301" customFormat="1" ht="24" customHeight="1" spans="1:233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2"/>
      <c r="DB58" s="332"/>
      <c r="DC58" s="332"/>
      <c r="DD58" s="332"/>
      <c r="DE58" s="332"/>
      <c r="DF58" s="332"/>
      <c r="DG58" s="332"/>
      <c r="DH58" s="332"/>
      <c r="DI58" s="332"/>
      <c r="DJ58" s="332"/>
      <c r="DK58" s="332"/>
      <c r="DL58" s="332"/>
      <c r="DM58" s="332"/>
      <c r="DN58" s="332"/>
      <c r="DO58" s="332"/>
      <c r="DP58" s="332"/>
      <c r="DQ58" s="332"/>
      <c r="DR58" s="332"/>
      <c r="DS58" s="332"/>
      <c r="DT58" s="332"/>
      <c r="DU58" s="332"/>
      <c r="DV58" s="332"/>
      <c r="DW58" s="332"/>
      <c r="DX58" s="332"/>
      <c r="DY58" s="332"/>
      <c r="DZ58" s="332"/>
      <c r="EA58" s="332"/>
      <c r="EB58" s="332"/>
      <c r="EC58" s="332"/>
      <c r="ED58" s="332"/>
      <c r="EE58" s="332"/>
      <c r="EF58" s="332"/>
      <c r="EG58" s="332"/>
      <c r="EH58" s="332"/>
      <c r="EI58" s="332"/>
      <c r="EJ58" s="332"/>
      <c r="EK58" s="332"/>
      <c r="EL58" s="332"/>
      <c r="EM58" s="332"/>
      <c r="EN58" s="332"/>
      <c r="EO58" s="332"/>
      <c r="EP58" s="332"/>
      <c r="EQ58" s="332"/>
      <c r="ER58" s="332"/>
      <c r="ES58" s="332"/>
      <c r="ET58" s="332"/>
      <c r="EU58" s="332"/>
      <c r="EV58" s="332"/>
      <c r="EW58" s="332"/>
      <c r="EX58" s="332"/>
      <c r="EY58" s="332"/>
      <c r="EZ58" s="332"/>
      <c r="FA58" s="332"/>
      <c r="FB58" s="332"/>
      <c r="FC58" s="332"/>
      <c r="FD58" s="332"/>
      <c r="FE58" s="332"/>
      <c r="FF58" s="332"/>
      <c r="FG58" s="332"/>
      <c r="FH58" s="332"/>
      <c r="FI58" s="332"/>
      <c r="FJ58" s="332"/>
      <c r="FK58" s="332"/>
      <c r="FL58" s="332"/>
      <c r="FM58" s="332"/>
      <c r="FN58" s="332"/>
      <c r="FO58" s="332"/>
      <c r="FP58" s="332"/>
      <c r="FQ58" s="332"/>
      <c r="FR58" s="332"/>
      <c r="FS58" s="332"/>
      <c r="FT58" s="332"/>
      <c r="FU58" s="332"/>
      <c r="FV58" s="332"/>
      <c r="FW58" s="332"/>
      <c r="FX58" s="332"/>
      <c r="FY58" s="332"/>
      <c r="FZ58" s="332"/>
      <c r="GA58" s="332"/>
      <c r="GB58" s="332"/>
      <c r="GC58" s="332"/>
      <c r="GD58" s="332"/>
      <c r="GE58" s="332"/>
      <c r="GF58" s="332"/>
      <c r="GG58" s="332"/>
      <c r="GH58" s="332"/>
      <c r="GI58" s="332"/>
      <c r="GJ58" s="332"/>
      <c r="GK58" s="332"/>
      <c r="GL58" s="332"/>
      <c r="GM58" s="332"/>
      <c r="GN58" s="332"/>
      <c r="GO58" s="332"/>
      <c r="GP58" s="332"/>
      <c r="GQ58" s="332"/>
      <c r="GR58" s="332"/>
      <c r="GS58" s="332"/>
      <c r="GT58" s="332"/>
      <c r="GU58" s="332"/>
      <c r="GV58" s="332"/>
      <c r="GW58" s="332"/>
      <c r="GX58" s="332"/>
      <c r="GY58" s="332"/>
      <c r="GZ58" s="332"/>
      <c r="HA58" s="332"/>
      <c r="HB58" s="332"/>
      <c r="HC58" s="332"/>
      <c r="HD58" s="332"/>
      <c r="HE58" s="332"/>
      <c r="HF58" s="332"/>
      <c r="HG58" s="332"/>
      <c r="HH58" s="332"/>
      <c r="HI58" s="332"/>
      <c r="HJ58" s="332"/>
      <c r="HK58" s="332"/>
      <c r="HL58" s="332"/>
      <c r="HM58" s="332"/>
      <c r="HN58" s="332"/>
      <c r="HO58" s="332"/>
      <c r="HP58" s="332"/>
      <c r="HQ58" s="332"/>
      <c r="HR58" s="332"/>
      <c r="HS58" s="332"/>
      <c r="HT58" s="332"/>
      <c r="HU58" s="332"/>
      <c r="HV58" s="332"/>
      <c r="HW58" s="332"/>
      <c r="HX58" s="332"/>
      <c r="HY58" s="332"/>
    </row>
    <row r="59" s="301" customFormat="1" ht="24" customHeight="1" spans="1:233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2"/>
      <c r="CX59" s="332"/>
      <c r="CY59" s="332"/>
      <c r="CZ59" s="332"/>
      <c r="DA59" s="332"/>
      <c r="DB59" s="332"/>
      <c r="DC59" s="332"/>
      <c r="DD59" s="332"/>
      <c r="DE59" s="332"/>
      <c r="DF59" s="332"/>
      <c r="DG59" s="332"/>
      <c r="DH59" s="332"/>
      <c r="DI59" s="332"/>
      <c r="DJ59" s="332"/>
      <c r="DK59" s="332"/>
      <c r="DL59" s="332"/>
      <c r="DM59" s="332"/>
      <c r="DN59" s="332"/>
      <c r="DO59" s="332"/>
      <c r="DP59" s="332"/>
      <c r="DQ59" s="332"/>
      <c r="DR59" s="332"/>
      <c r="DS59" s="332"/>
      <c r="DT59" s="332"/>
      <c r="DU59" s="332"/>
      <c r="DV59" s="332"/>
      <c r="DW59" s="332"/>
      <c r="DX59" s="332"/>
      <c r="DY59" s="332"/>
      <c r="DZ59" s="332"/>
      <c r="EA59" s="332"/>
      <c r="EB59" s="332"/>
      <c r="EC59" s="332"/>
      <c r="ED59" s="332"/>
      <c r="EE59" s="332"/>
      <c r="EF59" s="332"/>
      <c r="EG59" s="332"/>
      <c r="EH59" s="332"/>
      <c r="EI59" s="332"/>
      <c r="EJ59" s="332"/>
      <c r="EK59" s="332"/>
      <c r="EL59" s="332"/>
      <c r="EM59" s="332"/>
      <c r="EN59" s="332"/>
      <c r="EO59" s="332"/>
      <c r="EP59" s="332"/>
      <c r="EQ59" s="332"/>
      <c r="ER59" s="332"/>
      <c r="ES59" s="332"/>
      <c r="ET59" s="332"/>
      <c r="EU59" s="332"/>
      <c r="EV59" s="332"/>
      <c r="EW59" s="332"/>
      <c r="EX59" s="332"/>
      <c r="EY59" s="332"/>
      <c r="EZ59" s="332"/>
      <c r="FA59" s="332"/>
      <c r="FB59" s="332"/>
      <c r="FC59" s="332"/>
      <c r="FD59" s="332"/>
      <c r="FE59" s="332"/>
      <c r="FF59" s="332"/>
      <c r="FG59" s="332"/>
      <c r="FH59" s="332"/>
      <c r="FI59" s="332"/>
      <c r="FJ59" s="332"/>
      <c r="FK59" s="332"/>
      <c r="FL59" s="332"/>
      <c r="FM59" s="332"/>
      <c r="FN59" s="332"/>
      <c r="FO59" s="332"/>
      <c r="FP59" s="332"/>
      <c r="FQ59" s="332"/>
      <c r="FR59" s="332"/>
      <c r="FS59" s="332"/>
      <c r="FT59" s="332"/>
      <c r="FU59" s="332"/>
      <c r="FV59" s="332"/>
      <c r="FW59" s="332"/>
      <c r="FX59" s="332"/>
      <c r="FY59" s="332"/>
      <c r="FZ59" s="332"/>
      <c r="GA59" s="332"/>
      <c r="GB59" s="332"/>
      <c r="GC59" s="332"/>
      <c r="GD59" s="332"/>
      <c r="GE59" s="332"/>
      <c r="GF59" s="332"/>
      <c r="GG59" s="332"/>
      <c r="GH59" s="332"/>
      <c r="GI59" s="332"/>
      <c r="GJ59" s="332"/>
      <c r="GK59" s="332"/>
      <c r="GL59" s="332"/>
      <c r="GM59" s="332"/>
      <c r="GN59" s="332"/>
      <c r="GO59" s="332"/>
      <c r="GP59" s="332"/>
      <c r="GQ59" s="332"/>
      <c r="GR59" s="332"/>
      <c r="GS59" s="332"/>
      <c r="GT59" s="332"/>
      <c r="GU59" s="332"/>
      <c r="GV59" s="332"/>
      <c r="GW59" s="332"/>
      <c r="GX59" s="332"/>
      <c r="GY59" s="332"/>
      <c r="GZ59" s="332"/>
      <c r="HA59" s="332"/>
      <c r="HB59" s="332"/>
      <c r="HC59" s="332"/>
      <c r="HD59" s="332"/>
      <c r="HE59" s="332"/>
      <c r="HF59" s="332"/>
      <c r="HG59" s="332"/>
      <c r="HH59" s="332"/>
      <c r="HI59" s="332"/>
      <c r="HJ59" s="332"/>
      <c r="HK59" s="332"/>
      <c r="HL59" s="332"/>
      <c r="HM59" s="332"/>
      <c r="HN59" s="332"/>
      <c r="HO59" s="332"/>
      <c r="HP59" s="332"/>
      <c r="HQ59" s="332"/>
      <c r="HR59" s="332"/>
      <c r="HS59" s="332"/>
      <c r="HT59" s="332"/>
      <c r="HU59" s="332"/>
      <c r="HV59" s="332"/>
      <c r="HW59" s="332"/>
      <c r="HX59" s="332"/>
      <c r="HY59" s="332"/>
    </row>
    <row r="60" s="301" customFormat="1" ht="24" customHeight="1" spans="1:233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2"/>
      <c r="CN60" s="332"/>
      <c r="CO60" s="332"/>
      <c r="CP60" s="332"/>
      <c r="CQ60" s="332"/>
      <c r="CR60" s="332"/>
      <c r="CS60" s="332"/>
      <c r="CT60" s="332"/>
      <c r="CU60" s="332"/>
      <c r="CV60" s="332"/>
      <c r="CW60" s="332"/>
      <c r="CX60" s="332"/>
      <c r="CY60" s="332"/>
      <c r="CZ60" s="332"/>
      <c r="DA60" s="332"/>
      <c r="DB60" s="332"/>
      <c r="DC60" s="332"/>
      <c r="DD60" s="332"/>
      <c r="DE60" s="332"/>
      <c r="DF60" s="332"/>
      <c r="DG60" s="332"/>
      <c r="DH60" s="332"/>
      <c r="DI60" s="332"/>
      <c r="DJ60" s="332"/>
      <c r="DK60" s="332"/>
      <c r="DL60" s="332"/>
      <c r="DM60" s="332"/>
      <c r="DN60" s="332"/>
      <c r="DO60" s="332"/>
      <c r="DP60" s="332"/>
      <c r="DQ60" s="332"/>
      <c r="DR60" s="332"/>
      <c r="DS60" s="332"/>
      <c r="DT60" s="332"/>
      <c r="DU60" s="332"/>
      <c r="DV60" s="332"/>
      <c r="DW60" s="332"/>
      <c r="DX60" s="332"/>
      <c r="DY60" s="332"/>
      <c r="DZ60" s="332"/>
      <c r="EA60" s="332"/>
      <c r="EB60" s="332"/>
      <c r="EC60" s="332"/>
      <c r="ED60" s="332"/>
      <c r="EE60" s="332"/>
      <c r="EF60" s="332"/>
      <c r="EG60" s="332"/>
      <c r="EH60" s="332"/>
      <c r="EI60" s="332"/>
      <c r="EJ60" s="332"/>
      <c r="EK60" s="332"/>
      <c r="EL60" s="332"/>
      <c r="EM60" s="332"/>
      <c r="EN60" s="332"/>
      <c r="EO60" s="332"/>
      <c r="EP60" s="332"/>
      <c r="EQ60" s="332"/>
      <c r="ER60" s="332"/>
      <c r="ES60" s="332"/>
      <c r="ET60" s="332"/>
      <c r="EU60" s="332"/>
      <c r="EV60" s="332"/>
      <c r="EW60" s="332"/>
      <c r="EX60" s="332"/>
      <c r="EY60" s="332"/>
      <c r="EZ60" s="332"/>
      <c r="FA60" s="332"/>
      <c r="FB60" s="332"/>
      <c r="FC60" s="332"/>
      <c r="FD60" s="332"/>
      <c r="FE60" s="332"/>
      <c r="FF60" s="332"/>
      <c r="FG60" s="332"/>
      <c r="FH60" s="332"/>
      <c r="FI60" s="332"/>
      <c r="FJ60" s="332"/>
      <c r="FK60" s="332"/>
      <c r="FL60" s="332"/>
      <c r="FM60" s="332"/>
      <c r="FN60" s="332"/>
      <c r="FO60" s="332"/>
      <c r="FP60" s="332"/>
      <c r="FQ60" s="332"/>
      <c r="FR60" s="332"/>
      <c r="FS60" s="332"/>
      <c r="FT60" s="332"/>
      <c r="FU60" s="332"/>
      <c r="FV60" s="332"/>
      <c r="FW60" s="332"/>
      <c r="FX60" s="332"/>
      <c r="FY60" s="332"/>
      <c r="FZ60" s="332"/>
      <c r="GA60" s="332"/>
      <c r="GB60" s="332"/>
      <c r="GC60" s="332"/>
      <c r="GD60" s="332"/>
      <c r="GE60" s="332"/>
      <c r="GF60" s="332"/>
      <c r="GG60" s="332"/>
      <c r="GH60" s="332"/>
      <c r="GI60" s="332"/>
      <c r="GJ60" s="332"/>
      <c r="GK60" s="332"/>
      <c r="GL60" s="332"/>
      <c r="GM60" s="332"/>
      <c r="GN60" s="332"/>
      <c r="GO60" s="332"/>
      <c r="GP60" s="332"/>
      <c r="GQ60" s="332"/>
      <c r="GR60" s="332"/>
      <c r="GS60" s="332"/>
      <c r="GT60" s="332"/>
      <c r="GU60" s="332"/>
      <c r="GV60" s="332"/>
      <c r="GW60" s="332"/>
      <c r="GX60" s="332"/>
      <c r="GY60" s="332"/>
      <c r="GZ60" s="332"/>
      <c r="HA60" s="332"/>
      <c r="HB60" s="332"/>
      <c r="HC60" s="332"/>
      <c r="HD60" s="332"/>
      <c r="HE60" s="332"/>
      <c r="HF60" s="332"/>
      <c r="HG60" s="332"/>
      <c r="HH60" s="332"/>
      <c r="HI60" s="332"/>
      <c r="HJ60" s="332"/>
      <c r="HK60" s="332"/>
      <c r="HL60" s="332"/>
      <c r="HM60" s="332"/>
      <c r="HN60" s="332"/>
      <c r="HO60" s="332"/>
      <c r="HP60" s="332"/>
      <c r="HQ60" s="332"/>
      <c r="HR60" s="332"/>
      <c r="HS60" s="332"/>
      <c r="HT60" s="332"/>
      <c r="HU60" s="332"/>
      <c r="HV60" s="332"/>
      <c r="HW60" s="332"/>
      <c r="HX60" s="332"/>
      <c r="HY60" s="332"/>
    </row>
    <row r="61" s="301" customFormat="1" ht="24" customHeight="1" spans="1:233">
      <c r="A61" s="332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2"/>
      <c r="CN61" s="332"/>
      <c r="CO61" s="332"/>
      <c r="CP61" s="332"/>
      <c r="CQ61" s="332"/>
      <c r="CR61" s="332"/>
      <c r="CS61" s="332"/>
      <c r="CT61" s="332"/>
      <c r="CU61" s="332"/>
      <c r="CV61" s="332"/>
      <c r="CW61" s="332"/>
      <c r="CX61" s="332"/>
      <c r="CY61" s="332"/>
      <c r="CZ61" s="332"/>
      <c r="DA61" s="332"/>
      <c r="DB61" s="332"/>
      <c r="DC61" s="332"/>
      <c r="DD61" s="332"/>
      <c r="DE61" s="332"/>
      <c r="DF61" s="332"/>
      <c r="DG61" s="332"/>
      <c r="DH61" s="332"/>
      <c r="DI61" s="332"/>
      <c r="DJ61" s="332"/>
      <c r="DK61" s="332"/>
      <c r="DL61" s="332"/>
      <c r="DM61" s="332"/>
      <c r="DN61" s="332"/>
      <c r="DO61" s="332"/>
      <c r="DP61" s="332"/>
      <c r="DQ61" s="332"/>
      <c r="DR61" s="332"/>
      <c r="DS61" s="332"/>
      <c r="DT61" s="332"/>
      <c r="DU61" s="332"/>
      <c r="DV61" s="332"/>
      <c r="DW61" s="332"/>
      <c r="DX61" s="332"/>
      <c r="DY61" s="332"/>
      <c r="DZ61" s="332"/>
      <c r="EA61" s="332"/>
      <c r="EB61" s="332"/>
      <c r="EC61" s="332"/>
      <c r="ED61" s="332"/>
      <c r="EE61" s="332"/>
      <c r="EF61" s="332"/>
      <c r="EG61" s="332"/>
      <c r="EH61" s="332"/>
      <c r="EI61" s="332"/>
      <c r="EJ61" s="332"/>
      <c r="EK61" s="332"/>
      <c r="EL61" s="332"/>
      <c r="EM61" s="332"/>
      <c r="EN61" s="332"/>
      <c r="EO61" s="332"/>
      <c r="EP61" s="332"/>
      <c r="EQ61" s="332"/>
      <c r="ER61" s="332"/>
      <c r="ES61" s="332"/>
      <c r="ET61" s="332"/>
      <c r="EU61" s="332"/>
      <c r="EV61" s="332"/>
      <c r="EW61" s="332"/>
      <c r="EX61" s="332"/>
      <c r="EY61" s="332"/>
      <c r="EZ61" s="332"/>
      <c r="FA61" s="332"/>
      <c r="FB61" s="332"/>
      <c r="FC61" s="332"/>
      <c r="FD61" s="332"/>
      <c r="FE61" s="332"/>
      <c r="FF61" s="332"/>
      <c r="FG61" s="332"/>
      <c r="FH61" s="332"/>
      <c r="FI61" s="332"/>
      <c r="FJ61" s="332"/>
      <c r="FK61" s="332"/>
      <c r="FL61" s="332"/>
      <c r="FM61" s="332"/>
      <c r="FN61" s="332"/>
      <c r="FO61" s="332"/>
      <c r="FP61" s="332"/>
      <c r="FQ61" s="332"/>
      <c r="FR61" s="332"/>
      <c r="FS61" s="332"/>
      <c r="FT61" s="332"/>
      <c r="FU61" s="332"/>
      <c r="FV61" s="332"/>
      <c r="FW61" s="332"/>
      <c r="FX61" s="332"/>
      <c r="FY61" s="332"/>
      <c r="FZ61" s="332"/>
      <c r="GA61" s="332"/>
      <c r="GB61" s="332"/>
      <c r="GC61" s="332"/>
      <c r="GD61" s="332"/>
      <c r="GE61" s="332"/>
      <c r="GF61" s="332"/>
      <c r="GG61" s="332"/>
      <c r="GH61" s="332"/>
      <c r="GI61" s="332"/>
      <c r="GJ61" s="332"/>
      <c r="GK61" s="332"/>
      <c r="GL61" s="332"/>
      <c r="GM61" s="332"/>
      <c r="GN61" s="332"/>
      <c r="GO61" s="332"/>
      <c r="GP61" s="332"/>
      <c r="GQ61" s="332"/>
      <c r="GR61" s="332"/>
      <c r="GS61" s="332"/>
      <c r="GT61" s="332"/>
      <c r="GU61" s="332"/>
      <c r="GV61" s="332"/>
      <c r="GW61" s="332"/>
      <c r="GX61" s="332"/>
      <c r="GY61" s="332"/>
      <c r="GZ61" s="332"/>
      <c r="HA61" s="332"/>
      <c r="HB61" s="332"/>
      <c r="HC61" s="332"/>
      <c r="HD61" s="332"/>
      <c r="HE61" s="332"/>
      <c r="HF61" s="332"/>
      <c r="HG61" s="332"/>
      <c r="HH61" s="332"/>
      <c r="HI61" s="332"/>
      <c r="HJ61" s="332"/>
      <c r="HK61" s="332"/>
      <c r="HL61" s="332"/>
      <c r="HM61" s="332"/>
      <c r="HN61" s="332"/>
      <c r="HO61" s="332"/>
      <c r="HP61" s="332"/>
      <c r="HQ61" s="332"/>
      <c r="HR61" s="332"/>
      <c r="HS61" s="332"/>
      <c r="HT61" s="332"/>
      <c r="HU61" s="332"/>
      <c r="HV61" s="332"/>
      <c r="HW61" s="332"/>
      <c r="HX61" s="332"/>
      <c r="HY61" s="332"/>
    </row>
    <row r="62" s="301" customFormat="1" ht="24" customHeight="1" spans="1:233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32"/>
      <c r="CU62" s="332"/>
      <c r="CV62" s="332"/>
      <c r="CW62" s="332"/>
      <c r="CX62" s="332"/>
      <c r="CY62" s="332"/>
      <c r="CZ62" s="332"/>
      <c r="DA62" s="332"/>
      <c r="DB62" s="332"/>
      <c r="DC62" s="332"/>
      <c r="DD62" s="332"/>
      <c r="DE62" s="332"/>
      <c r="DF62" s="332"/>
      <c r="DG62" s="332"/>
      <c r="DH62" s="332"/>
      <c r="DI62" s="332"/>
      <c r="DJ62" s="332"/>
      <c r="DK62" s="332"/>
      <c r="DL62" s="332"/>
      <c r="DM62" s="332"/>
      <c r="DN62" s="332"/>
      <c r="DO62" s="332"/>
      <c r="DP62" s="332"/>
      <c r="DQ62" s="332"/>
      <c r="DR62" s="332"/>
      <c r="DS62" s="332"/>
      <c r="DT62" s="332"/>
      <c r="DU62" s="332"/>
      <c r="DV62" s="332"/>
      <c r="DW62" s="332"/>
      <c r="DX62" s="332"/>
      <c r="DY62" s="332"/>
      <c r="DZ62" s="332"/>
      <c r="EA62" s="332"/>
      <c r="EB62" s="332"/>
      <c r="EC62" s="332"/>
      <c r="ED62" s="332"/>
      <c r="EE62" s="332"/>
      <c r="EF62" s="332"/>
      <c r="EG62" s="332"/>
      <c r="EH62" s="332"/>
      <c r="EI62" s="332"/>
      <c r="EJ62" s="332"/>
      <c r="EK62" s="332"/>
      <c r="EL62" s="332"/>
      <c r="EM62" s="332"/>
      <c r="EN62" s="332"/>
      <c r="EO62" s="332"/>
      <c r="EP62" s="332"/>
      <c r="EQ62" s="332"/>
      <c r="ER62" s="332"/>
      <c r="ES62" s="332"/>
      <c r="ET62" s="332"/>
      <c r="EU62" s="332"/>
      <c r="EV62" s="332"/>
      <c r="EW62" s="332"/>
      <c r="EX62" s="332"/>
      <c r="EY62" s="332"/>
      <c r="EZ62" s="332"/>
      <c r="FA62" s="332"/>
      <c r="FB62" s="332"/>
      <c r="FC62" s="332"/>
      <c r="FD62" s="332"/>
      <c r="FE62" s="332"/>
      <c r="FF62" s="332"/>
      <c r="FG62" s="332"/>
      <c r="FH62" s="332"/>
      <c r="FI62" s="332"/>
      <c r="FJ62" s="332"/>
      <c r="FK62" s="332"/>
      <c r="FL62" s="332"/>
      <c r="FM62" s="332"/>
      <c r="FN62" s="332"/>
      <c r="FO62" s="332"/>
      <c r="FP62" s="332"/>
      <c r="FQ62" s="332"/>
      <c r="FR62" s="332"/>
      <c r="FS62" s="332"/>
      <c r="FT62" s="332"/>
      <c r="FU62" s="332"/>
      <c r="FV62" s="332"/>
      <c r="FW62" s="332"/>
      <c r="FX62" s="332"/>
      <c r="FY62" s="332"/>
      <c r="FZ62" s="332"/>
      <c r="GA62" s="332"/>
      <c r="GB62" s="332"/>
      <c r="GC62" s="332"/>
      <c r="GD62" s="332"/>
      <c r="GE62" s="332"/>
      <c r="GF62" s="332"/>
      <c r="GG62" s="332"/>
      <c r="GH62" s="332"/>
      <c r="GI62" s="332"/>
      <c r="GJ62" s="332"/>
      <c r="GK62" s="332"/>
      <c r="GL62" s="332"/>
      <c r="GM62" s="332"/>
      <c r="GN62" s="332"/>
      <c r="GO62" s="332"/>
      <c r="GP62" s="332"/>
      <c r="GQ62" s="332"/>
      <c r="GR62" s="332"/>
      <c r="GS62" s="332"/>
      <c r="GT62" s="332"/>
      <c r="GU62" s="332"/>
      <c r="GV62" s="332"/>
      <c r="GW62" s="332"/>
      <c r="GX62" s="332"/>
      <c r="GY62" s="332"/>
      <c r="GZ62" s="332"/>
      <c r="HA62" s="332"/>
      <c r="HB62" s="332"/>
      <c r="HC62" s="332"/>
      <c r="HD62" s="332"/>
      <c r="HE62" s="332"/>
      <c r="HF62" s="332"/>
      <c r="HG62" s="332"/>
      <c r="HH62" s="332"/>
      <c r="HI62" s="332"/>
      <c r="HJ62" s="332"/>
      <c r="HK62" s="332"/>
      <c r="HL62" s="332"/>
      <c r="HM62" s="332"/>
      <c r="HN62" s="332"/>
      <c r="HO62" s="332"/>
      <c r="HP62" s="332"/>
      <c r="HQ62" s="332"/>
      <c r="HR62" s="332"/>
      <c r="HS62" s="332"/>
      <c r="HT62" s="332"/>
      <c r="HU62" s="332"/>
      <c r="HV62" s="332"/>
      <c r="HW62" s="332"/>
      <c r="HX62" s="332"/>
      <c r="HY62" s="332"/>
    </row>
    <row r="63" s="301" customFormat="1" ht="24" customHeight="1" spans="1:233">
      <c r="A63" s="332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332"/>
      <c r="BN63" s="332"/>
      <c r="BO63" s="332"/>
      <c r="BP63" s="332"/>
      <c r="BQ63" s="332"/>
      <c r="BR63" s="332"/>
      <c r="BS63" s="332"/>
      <c r="BT63" s="332"/>
      <c r="BU63" s="332"/>
      <c r="BV63" s="332"/>
      <c r="BW63" s="332"/>
      <c r="BX63" s="332"/>
      <c r="BY63" s="332"/>
      <c r="BZ63" s="332"/>
      <c r="CA63" s="332"/>
      <c r="CB63" s="332"/>
      <c r="CC63" s="332"/>
      <c r="CD63" s="332"/>
      <c r="CE63" s="332"/>
      <c r="CF63" s="332"/>
      <c r="CG63" s="332"/>
      <c r="CH63" s="332"/>
      <c r="CI63" s="332"/>
      <c r="CJ63" s="332"/>
      <c r="CK63" s="332"/>
      <c r="CL63" s="332"/>
      <c r="CM63" s="332"/>
      <c r="CN63" s="332"/>
      <c r="CO63" s="332"/>
      <c r="CP63" s="332"/>
      <c r="CQ63" s="332"/>
      <c r="CR63" s="332"/>
      <c r="CS63" s="332"/>
      <c r="CT63" s="332"/>
      <c r="CU63" s="332"/>
      <c r="CV63" s="332"/>
      <c r="CW63" s="332"/>
      <c r="CX63" s="332"/>
      <c r="CY63" s="332"/>
      <c r="CZ63" s="332"/>
      <c r="DA63" s="332"/>
      <c r="DB63" s="332"/>
      <c r="DC63" s="332"/>
      <c r="DD63" s="332"/>
      <c r="DE63" s="332"/>
      <c r="DF63" s="332"/>
      <c r="DG63" s="332"/>
      <c r="DH63" s="332"/>
      <c r="DI63" s="332"/>
      <c r="DJ63" s="332"/>
      <c r="DK63" s="332"/>
      <c r="DL63" s="332"/>
      <c r="DM63" s="332"/>
      <c r="DN63" s="332"/>
      <c r="DO63" s="332"/>
      <c r="DP63" s="332"/>
      <c r="DQ63" s="332"/>
      <c r="DR63" s="332"/>
      <c r="DS63" s="332"/>
      <c r="DT63" s="332"/>
      <c r="DU63" s="332"/>
      <c r="DV63" s="332"/>
      <c r="DW63" s="332"/>
      <c r="DX63" s="332"/>
      <c r="DY63" s="332"/>
      <c r="DZ63" s="332"/>
      <c r="EA63" s="332"/>
      <c r="EB63" s="332"/>
      <c r="EC63" s="332"/>
      <c r="ED63" s="332"/>
      <c r="EE63" s="332"/>
      <c r="EF63" s="332"/>
      <c r="EG63" s="332"/>
      <c r="EH63" s="332"/>
      <c r="EI63" s="332"/>
      <c r="EJ63" s="332"/>
      <c r="EK63" s="332"/>
      <c r="EL63" s="332"/>
      <c r="EM63" s="332"/>
      <c r="EN63" s="332"/>
      <c r="EO63" s="332"/>
      <c r="EP63" s="332"/>
      <c r="EQ63" s="332"/>
      <c r="ER63" s="332"/>
      <c r="ES63" s="332"/>
      <c r="ET63" s="332"/>
      <c r="EU63" s="332"/>
      <c r="EV63" s="332"/>
      <c r="EW63" s="332"/>
      <c r="EX63" s="332"/>
      <c r="EY63" s="332"/>
      <c r="EZ63" s="332"/>
      <c r="FA63" s="332"/>
      <c r="FB63" s="332"/>
      <c r="FC63" s="332"/>
      <c r="FD63" s="332"/>
      <c r="FE63" s="332"/>
      <c r="FF63" s="332"/>
      <c r="FG63" s="332"/>
      <c r="FH63" s="332"/>
      <c r="FI63" s="332"/>
      <c r="FJ63" s="332"/>
      <c r="FK63" s="332"/>
      <c r="FL63" s="332"/>
      <c r="FM63" s="332"/>
      <c r="FN63" s="332"/>
      <c r="FO63" s="332"/>
      <c r="FP63" s="332"/>
      <c r="FQ63" s="332"/>
      <c r="FR63" s="332"/>
      <c r="FS63" s="332"/>
      <c r="FT63" s="332"/>
      <c r="FU63" s="332"/>
      <c r="FV63" s="332"/>
      <c r="FW63" s="332"/>
      <c r="FX63" s="332"/>
      <c r="FY63" s="332"/>
      <c r="FZ63" s="332"/>
      <c r="GA63" s="332"/>
      <c r="GB63" s="332"/>
      <c r="GC63" s="332"/>
      <c r="GD63" s="332"/>
      <c r="GE63" s="332"/>
      <c r="GF63" s="332"/>
      <c r="GG63" s="332"/>
      <c r="GH63" s="332"/>
      <c r="GI63" s="332"/>
      <c r="GJ63" s="332"/>
      <c r="GK63" s="332"/>
      <c r="GL63" s="332"/>
      <c r="GM63" s="332"/>
      <c r="GN63" s="332"/>
      <c r="GO63" s="332"/>
      <c r="GP63" s="332"/>
      <c r="GQ63" s="332"/>
      <c r="GR63" s="332"/>
      <c r="GS63" s="332"/>
      <c r="GT63" s="332"/>
      <c r="GU63" s="332"/>
      <c r="GV63" s="332"/>
      <c r="GW63" s="332"/>
      <c r="GX63" s="332"/>
      <c r="GY63" s="332"/>
      <c r="GZ63" s="332"/>
      <c r="HA63" s="332"/>
      <c r="HB63" s="332"/>
      <c r="HC63" s="332"/>
      <c r="HD63" s="332"/>
      <c r="HE63" s="332"/>
      <c r="HF63" s="332"/>
      <c r="HG63" s="332"/>
      <c r="HH63" s="332"/>
      <c r="HI63" s="332"/>
      <c r="HJ63" s="332"/>
      <c r="HK63" s="332"/>
      <c r="HL63" s="332"/>
      <c r="HM63" s="332"/>
      <c r="HN63" s="332"/>
      <c r="HO63" s="332"/>
      <c r="HP63" s="332"/>
      <c r="HQ63" s="332"/>
      <c r="HR63" s="332"/>
      <c r="HS63" s="332"/>
      <c r="HT63" s="332"/>
      <c r="HU63" s="332"/>
      <c r="HV63" s="332"/>
      <c r="HW63" s="332"/>
      <c r="HX63" s="332"/>
      <c r="HY63" s="332"/>
    </row>
    <row r="64" s="301" customFormat="1" ht="24" customHeight="1" spans="1:233">
      <c r="A64" s="332"/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2"/>
      <c r="CF64" s="332"/>
      <c r="CG64" s="332"/>
      <c r="CH64" s="332"/>
      <c r="CI64" s="332"/>
      <c r="CJ64" s="332"/>
      <c r="CK64" s="332"/>
      <c r="CL64" s="332"/>
      <c r="CM64" s="332"/>
      <c r="CN64" s="332"/>
      <c r="CO64" s="332"/>
      <c r="CP64" s="332"/>
      <c r="CQ64" s="332"/>
      <c r="CR64" s="332"/>
      <c r="CS64" s="332"/>
      <c r="CT64" s="332"/>
      <c r="CU64" s="332"/>
      <c r="CV64" s="332"/>
      <c r="CW64" s="332"/>
      <c r="CX64" s="332"/>
      <c r="CY64" s="332"/>
      <c r="CZ64" s="332"/>
      <c r="DA64" s="332"/>
      <c r="DB64" s="332"/>
      <c r="DC64" s="332"/>
      <c r="DD64" s="332"/>
      <c r="DE64" s="332"/>
      <c r="DF64" s="332"/>
      <c r="DG64" s="332"/>
      <c r="DH64" s="332"/>
      <c r="DI64" s="332"/>
      <c r="DJ64" s="332"/>
      <c r="DK64" s="332"/>
      <c r="DL64" s="332"/>
      <c r="DM64" s="332"/>
      <c r="DN64" s="332"/>
      <c r="DO64" s="332"/>
      <c r="DP64" s="332"/>
      <c r="DQ64" s="332"/>
      <c r="DR64" s="332"/>
      <c r="DS64" s="332"/>
      <c r="DT64" s="332"/>
      <c r="DU64" s="332"/>
      <c r="DV64" s="332"/>
      <c r="DW64" s="332"/>
      <c r="DX64" s="332"/>
      <c r="DY64" s="332"/>
      <c r="DZ64" s="332"/>
      <c r="EA64" s="332"/>
      <c r="EB64" s="332"/>
      <c r="EC64" s="332"/>
      <c r="ED64" s="332"/>
      <c r="EE64" s="332"/>
      <c r="EF64" s="332"/>
      <c r="EG64" s="332"/>
      <c r="EH64" s="332"/>
      <c r="EI64" s="332"/>
      <c r="EJ64" s="332"/>
      <c r="EK64" s="332"/>
      <c r="EL64" s="332"/>
      <c r="EM64" s="332"/>
      <c r="EN64" s="332"/>
      <c r="EO64" s="332"/>
      <c r="EP64" s="332"/>
      <c r="EQ64" s="332"/>
      <c r="ER64" s="332"/>
      <c r="ES64" s="332"/>
      <c r="ET64" s="332"/>
      <c r="EU64" s="332"/>
      <c r="EV64" s="332"/>
      <c r="EW64" s="332"/>
      <c r="EX64" s="332"/>
      <c r="EY64" s="332"/>
      <c r="EZ64" s="332"/>
      <c r="FA64" s="332"/>
      <c r="FB64" s="332"/>
      <c r="FC64" s="332"/>
      <c r="FD64" s="332"/>
      <c r="FE64" s="332"/>
      <c r="FF64" s="332"/>
      <c r="FG64" s="332"/>
      <c r="FH64" s="332"/>
      <c r="FI64" s="332"/>
      <c r="FJ64" s="332"/>
      <c r="FK64" s="332"/>
      <c r="FL64" s="332"/>
      <c r="FM64" s="332"/>
      <c r="FN64" s="332"/>
      <c r="FO64" s="332"/>
      <c r="FP64" s="332"/>
      <c r="FQ64" s="332"/>
      <c r="FR64" s="332"/>
      <c r="FS64" s="332"/>
      <c r="FT64" s="332"/>
      <c r="FU64" s="332"/>
      <c r="FV64" s="332"/>
      <c r="FW64" s="332"/>
      <c r="FX64" s="332"/>
      <c r="FY64" s="332"/>
      <c r="FZ64" s="332"/>
      <c r="GA64" s="332"/>
      <c r="GB64" s="332"/>
      <c r="GC64" s="332"/>
      <c r="GD64" s="332"/>
      <c r="GE64" s="332"/>
      <c r="GF64" s="332"/>
      <c r="GG64" s="332"/>
      <c r="GH64" s="332"/>
      <c r="GI64" s="332"/>
      <c r="GJ64" s="332"/>
      <c r="GK64" s="332"/>
      <c r="GL64" s="332"/>
      <c r="GM64" s="332"/>
      <c r="GN64" s="332"/>
      <c r="GO64" s="332"/>
      <c r="GP64" s="332"/>
      <c r="GQ64" s="332"/>
      <c r="GR64" s="332"/>
      <c r="GS64" s="332"/>
      <c r="GT64" s="332"/>
      <c r="GU64" s="332"/>
      <c r="GV64" s="332"/>
      <c r="GW64" s="332"/>
      <c r="GX64" s="332"/>
      <c r="GY64" s="332"/>
      <c r="GZ64" s="332"/>
      <c r="HA64" s="332"/>
      <c r="HB64" s="332"/>
      <c r="HC64" s="332"/>
      <c r="HD64" s="332"/>
      <c r="HE64" s="332"/>
      <c r="HF64" s="332"/>
      <c r="HG64" s="332"/>
      <c r="HH64" s="332"/>
      <c r="HI64" s="332"/>
      <c r="HJ64" s="332"/>
      <c r="HK64" s="332"/>
      <c r="HL64" s="332"/>
      <c r="HM64" s="332"/>
      <c r="HN64" s="332"/>
      <c r="HO64" s="332"/>
      <c r="HP64" s="332"/>
      <c r="HQ64" s="332"/>
      <c r="HR64" s="332"/>
      <c r="HS64" s="332"/>
      <c r="HT64" s="332"/>
      <c r="HU64" s="332"/>
      <c r="HV64" s="332"/>
      <c r="HW64" s="332"/>
      <c r="HX64" s="332"/>
      <c r="HY64" s="332"/>
    </row>
    <row r="65" s="301" customFormat="1" ht="24" customHeight="1" spans="1:233">
      <c r="A65" s="332"/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  <c r="BC65" s="332"/>
      <c r="BD65" s="332"/>
      <c r="BE65" s="332"/>
      <c r="BF65" s="332"/>
      <c r="BG65" s="332"/>
      <c r="BH65" s="332"/>
      <c r="BI65" s="332"/>
      <c r="BJ65" s="332"/>
      <c r="BK65" s="332"/>
      <c r="BL65" s="332"/>
      <c r="BM65" s="332"/>
      <c r="BN65" s="332"/>
      <c r="BO65" s="332"/>
      <c r="BP65" s="332"/>
      <c r="BQ65" s="332"/>
      <c r="BR65" s="332"/>
      <c r="BS65" s="332"/>
      <c r="BT65" s="332"/>
      <c r="BU65" s="332"/>
      <c r="BV65" s="332"/>
      <c r="BW65" s="332"/>
      <c r="BX65" s="332"/>
      <c r="BY65" s="332"/>
      <c r="BZ65" s="332"/>
      <c r="CA65" s="332"/>
      <c r="CB65" s="332"/>
      <c r="CC65" s="332"/>
      <c r="CD65" s="332"/>
      <c r="CE65" s="332"/>
      <c r="CF65" s="332"/>
      <c r="CG65" s="332"/>
      <c r="CH65" s="332"/>
      <c r="CI65" s="332"/>
      <c r="CJ65" s="332"/>
      <c r="CK65" s="332"/>
      <c r="CL65" s="332"/>
      <c r="CM65" s="332"/>
      <c r="CN65" s="332"/>
      <c r="CO65" s="332"/>
      <c r="CP65" s="332"/>
      <c r="CQ65" s="332"/>
      <c r="CR65" s="332"/>
      <c r="CS65" s="332"/>
      <c r="CT65" s="332"/>
      <c r="CU65" s="332"/>
      <c r="CV65" s="332"/>
      <c r="CW65" s="332"/>
      <c r="CX65" s="332"/>
      <c r="CY65" s="332"/>
      <c r="CZ65" s="332"/>
      <c r="DA65" s="332"/>
      <c r="DB65" s="332"/>
      <c r="DC65" s="332"/>
      <c r="DD65" s="332"/>
      <c r="DE65" s="332"/>
      <c r="DF65" s="332"/>
      <c r="DG65" s="332"/>
      <c r="DH65" s="332"/>
      <c r="DI65" s="332"/>
      <c r="DJ65" s="332"/>
      <c r="DK65" s="332"/>
      <c r="DL65" s="332"/>
      <c r="DM65" s="332"/>
      <c r="DN65" s="332"/>
      <c r="DO65" s="332"/>
      <c r="DP65" s="332"/>
      <c r="DQ65" s="332"/>
      <c r="DR65" s="332"/>
      <c r="DS65" s="332"/>
      <c r="DT65" s="332"/>
      <c r="DU65" s="332"/>
      <c r="DV65" s="332"/>
      <c r="DW65" s="332"/>
      <c r="DX65" s="332"/>
      <c r="DY65" s="332"/>
      <c r="DZ65" s="332"/>
      <c r="EA65" s="332"/>
      <c r="EB65" s="332"/>
      <c r="EC65" s="332"/>
      <c r="ED65" s="332"/>
      <c r="EE65" s="332"/>
      <c r="EF65" s="332"/>
      <c r="EG65" s="332"/>
      <c r="EH65" s="332"/>
      <c r="EI65" s="332"/>
      <c r="EJ65" s="332"/>
      <c r="EK65" s="332"/>
      <c r="EL65" s="332"/>
      <c r="EM65" s="332"/>
      <c r="EN65" s="332"/>
      <c r="EO65" s="332"/>
      <c r="EP65" s="332"/>
      <c r="EQ65" s="332"/>
      <c r="ER65" s="332"/>
      <c r="ES65" s="332"/>
      <c r="ET65" s="332"/>
      <c r="EU65" s="332"/>
      <c r="EV65" s="332"/>
      <c r="EW65" s="332"/>
      <c r="EX65" s="332"/>
      <c r="EY65" s="332"/>
      <c r="EZ65" s="332"/>
      <c r="FA65" s="332"/>
      <c r="FB65" s="332"/>
      <c r="FC65" s="332"/>
      <c r="FD65" s="332"/>
      <c r="FE65" s="332"/>
      <c r="FF65" s="332"/>
      <c r="FG65" s="332"/>
      <c r="FH65" s="332"/>
      <c r="FI65" s="332"/>
      <c r="FJ65" s="332"/>
      <c r="FK65" s="332"/>
      <c r="FL65" s="332"/>
      <c r="FM65" s="332"/>
      <c r="FN65" s="332"/>
      <c r="FO65" s="332"/>
      <c r="FP65" s="332"/>
      <c r="FQ65" s="332"/>
      <c r="FR65" s="332"/>
      <c r="FS65" s="332"/>
      <c r="FT65" s="332"/>
      <c r="FU65" s="332"/>
      <c r="FV65" s="332"/>
      <c r="FW65" s="332"/>
      <c r="FX65" s="332"/>
      <c r="FY65" s="332"/>
      <c r="FZ65" s="332"/>
      <c r="GA65" s="332"/>
      <c r="GB65" s="332"/>
      <c r="GC65" s="332"/>
      <c r="GD65" s="332"/>
      <c r="GE65" s="332"/>
      <c r="GF65" s="332"/>
      <c r="GG65" s="332"/>
      <c r="GH65" s="332"/>
      <c r="GI65" s="332"/>
      <c r="GJ65" s="332"/>
      <c r="GK65" s="332"/>
      <c r="GL65" s="332"/>
      <c r="GM65" s="332"/>
      <c r="GN65" s="332"/>
      <c r="GO65" s="332"/>
      <c r="GP65" s="332"/>
      <c r="GQ65" s="332"/>
      <c r="GR65" s="332"/>
      <c r="GS65" s="332"/>
      <c r="GT65" s="332"/>
      <c r="GU65" s="332"/>
      <c r="GV65" s="332"/>
      <c r="GW65" s="332"/>
      <c r="GX65" s="332"/>
      <c r="GY65" s="332"/>
      <c r="GZ65" s="332"/>
      <c r="HA65" s="332"/>
      <c r="HB65" s="332"/>
      <c r="HC65" s="332"/>
      <c r="HD65" s="332"/>
      <c r="HE65" s="332"/>
      <c r="HF65" s="332"/>
      <c r="HG65" s="332"/>
      <c r="HH65" s="332"/>
      <c r="HI65" s="332"/>
      <c r="HJ65" s="332"/>
      <c r="HK65" s="332"/>
      <c r="HL65" s="332"/>
      <c r="HM65" s="332"/>
      <c r="HN65" s="332"/>
      <c r="HO65" s="332"/>
      <c r="HP65" s="332"/>
      <c r="HQ65" s="332"/>
      <c r="HR65" s="332"/>
      <c r="HS65" s="332"/>
      <c r="HT65" s="332"/>
      <c r="HU65" s="332"/>
      <c r="HV65" s="332"/>
      <c r="HW65" s="332"/>
      <c r="HX65" s="332"/>
      <c r="HY65" s="332"/>
    </row>
    <row r="66" s="301" customFormat="1" ht="24" customHeight="1" spans="1:233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332"/>
      <c r="CY66" s="332"/>
      <c r="CZ66" s="332"/>
      <c r="DA66" s="332"/>
      <c r="DB66" s="332"/>
      <c r="DC66" s="332"/>
      <c r="DD66" s="332"/>
      <c r="DE66" s="332"/>
      <c r="DF66" s="332"/>
      <c r="DG66" s="332"/>
      <c r="DH66" s="332"/>
      <c r="DI66" s="332"/>
      <c r="DJ66" s="332"/>
      <c r="DK66" s="332"/>
      <c r="DL66" s="332"/>
      <c r="DM66" s="332"/>
      <c r="DN66" s="332"/>
      <c r="DO66" s="332"/>
      <c r="DP66" s="332"/>
      <c r="DQ66" s="332"/>
      <c r="DR66" s="332"/>
      <c r="DS66" s="332"/>
      <c r="DT66" s="332"/>
      <c r="DU66" s="332"/>
      <c r="DV66" s="332"/>
      <c r="DW66" s="332"/>
      <c r="DX66" s="332"/>
      <c r="DY66" s="332"/>
      <c r="DZ66" s="332"/>
      <c r="EA66" s="332"/>
      <c r="EB66" s="332"/>
      <c r="EC66" s="332"/>
      <c r="ED66" s="332"/>
      <c r="EE66" s="332"/>
      <c r="EF66" s="332"/>
      <c r="EG66" s="332"/>
      <c r="EH66" s="332"/>
      <c r="EI66" s="332"/>
      <c r="EJ66" s="332"/>
      <c r="EK66" s="332"/>
      <c r="EL66" s="332"/>
      <c r="EM66" s="332"/>
      <c r="EN66" s="332"/>
      <c r="EO66" s="332"/>
      <c r="EP66" s="332"/>
      <c r="EQ66" s="332"/>
      <c r="ER66" s="332"/>
      <c r="ES66" s="332"/>
      <c r="ET66" s="332"/>
      <c r="EU66" s="332"/>
      <c r="EV66" s="332"/>
      <c r="EW66" s="332"/>
      <c r="EX66" s="332"/>
      <c r="EY66" s="332"/>
      <c r="EZ66" s="332"/>
      <c r="FA66" s="332"/>
      <c r="FB66" s="332"/>
      <c r="FC66" s="332"/>
      <c r="FD66" s="332"/>
      <c r="FE66" s="332"/>
      <c r="FF66" s="332"/>
      <c r="FG66" s="332"/>
      <c r="FH66" s="332"/>
      <c r="FI66" s="332"/>
      <c r="FJ66" s="332"/>
      <c r="FK66" s="332"/>
      <c r="FL66" s="332"/>
      <c r="FM66" s="332"/>
      <c r="FN66" s="332"/>
      <c r="FO66" s="332"/>
      <c r="FP66" s="332"/>
      <c r="FQ66" s="332"/>
      <c r="FR66" s="332"/>
      <c r="FS66" s="332"/>
      <c r="FT66" s="332"/>
      <c r="FU66" s="332"/>
      <c r="FV66" s="332"/>
      <c r="FW66" s="332"/>
      <c r="FX66" s="332"/>
      <c r="FY66" s="332"/>
      <c r="FZ66" s="332"/>
      <c r="GA66" s="332"/>
      <c r="GB66" s="332"/>
      <c r="GC66" s="332"/>
      <c r="GD66" s="332"/>
      <c r="GE66" s="332"/>
      <c r="GF66" s="332"/>
      <c r="GG66" s="332"/>
      <c r="GH66" s="332"/>
      <c r="GI66" s="332"/>
      <c r="GJ66" s="332"/>
      <c r="GK66" s="332"/>
      <c r="GL66" s="332"/>
      <c r="GM66" s="332"/>
      <c r="GN66" s="332"/>
      <c r="GO66" s="332"/>
      <c r="GP66" s="332"/>
      <c r="GQ66" s="332"/>
      <c r="GR66" s="332"/>
      <c r="GS66" s="332"/>
      <c r="GT66" s="332"/>
      <c r="GU66" s="332"/>
      <c r="GV66" s="332"/>
      <c r="GW66" s="332"/>
      <c r="GX66" s="332"/>
      <c r="GY66" s="332"/>
      <c r="GZ66" s="332"/>
      <c r="HA66" s="332"/>
      <c r="HB66" s="332"/>
      <c r="HC66" s="332"/>
      <c r="HD66" s="332"/>
      <c r="HE66" s="332"/>
      <c r="HF66" s="332"/>
      <c r="HG66" s="332"/>
      <c r="HH66" s="332"/>
      <c r="HI66" s="332"/>
      <c r="HJ66" s="332"/>
      <c r="HK66" s="332"/>
      <c r="HL66" s="332"/>
      <c r="HM66" s="332"/>
      <c r="HN66" s="332"/>
      <c r="HO66" s="332"/>
      <c r="HP66" s="332"/>
      <c r="HQ66" s="332"/>
      <c r="HR66" s="332"/>
      <c r="HS66" s="332"/>
      <c r="HT66" s="332"/>
      <c r="HU66" s="332"/>
      <c r="HV66" s="332"/>
      <c r="HW66" s="332"/>
      <c r="HX66" s="332"/>
      <c r="HY66" s="332"/>
    </row>
    <row r="67" s="301" customFormat="1" ht="24" customHeight="1" spans="1:233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  <c r="BW67" s="332"/>
      <c r="BX67" s="332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2"/>
      <c r="CX67" s="332"/>
      <c r="CY67" s="332"/>
      <c r="CZ67" s="332"/>
      <c r="DA67" s="332"/>
      <c r="DB67" s="332"/>
      <c r="DC67" s="332"/>
      <c r="DD67" s="332"/>
      <c r="DE67" s="332"/>
      <c r="DF67" s="332"/>
      <c r="DG67" s="332"/>
      <c r="DH67" s="332"/>
      <c r="DI67" s="332"/>
      <c r="DJ67" s="332"/>
      <c r="DK67" s="332"/>
      <c r="DL67" s="332"/>
      <c r="DM67" s="332"/>
      <c r="DN67" s="332"/>
      <c r="DO67" s="332"/>
      <c r="DP67" s="332"/>
      <c r="DQ67" s="332"/>
      <c r="DR67" s="332"/>
      <c r="DS67" s="332"/>
      <c r="DT67" s="332"/>
      <c r="DU67" s="332"/>
      <c r="DV67" s="332"/>
      <c r="DW67" s="332"/>
      <c r="DX67" s="332"/>
      <c r="DY67" s="332"/>
      <c r="DZ67" s="332"/>
      <c r="EA67" s="332"/>
      <c r="EB67" s="332"/>
      <c r="EC67" s="332"/>
      <c r="ED67" s="332"/>
      <c r="EE67" s="332"/>
      <c r="EF67" s="332"/>
      <c r="EG67" s="332"/>
      <c r="EH67" s="332"/>
      <c r="EI67" s="332"/>
      <c r="EJ67" s="332"/>
      <c r="EK67" s="332"/>
      <c r="EL67" s="332"/>
      <c r="EM67" s="332"/>
      <c r="EN67" s="332"/>
      <c r="EO67" s="332"/>
      <c r="EP67" s="332"/>
      <c r="EQ67" s="332"/>
      <c r="ER67" s="332"/>
      <c r="ES67" s="332"/>
      <c r="ET67" s="332"/>
      <c r="EU67" s="332"/>
      <c r="EV67" s="332"/>
      <c r="EW67" s="332"/>
      <c r="EX67" s="332"/>
      <c r="EY67" s="332"/>
      <c r="EZ67" s="332"/>
      <c r="FA67" s="332"/>
      <c r="FB67" s="332"/>
      <c r="FC67" s="332"/>
      <c r="FD67" s="332"/>
      <c r="FE67" s="332"/>
      <c r="FF67" s="332"/>
      <c r="FG67" s="332"/>
      <c r="FH67" s="332"/>
      <c r="FI67" s="332"/>
      <c r="FJ67" s="332"/>
      <c r="FK67" s="332"/>
      <c r="FL67" s="332"/>
      <c r="FM67" s="332"/>
      <c r="FN67" s="332"/>
      <c r="FO67" s="332"/>
      <c r="FP67" s="332"/>
      <c r="FQ67" s="332"/>
      <c r="FR67" s="332"/>
      <c r="FS67" s="332"/>
      <c r="FT67" s="332"/>
      <c r="FU67" s="332"/>
      <c r="FV67" s="332"/>
      <c r="FW67" s="332"/>
      <c r="FX67" s="332"/>
      <c r="FY67" s="332"/>
      <c r="FZ67" s="332"/>
      <c r="GA67" s="332"/>
      <c r="GB67" s="332"/>
      <c r="GC67" s="332"/>
      <c r="GD67" s="332"/>
      <c r="GE67" s="332"/>
      <c r="GF67" s="332"/>
      <c r="GG67" s="332"/>
      <c r="GH67" s="332"/>
      <c r="GI67" s="332"/>
      <c r="GJ67" s="332"/>
      <c r="GK67" s="332"/>
      <c r="GL67" s="332"/>
      <c r="GM67" s="332"/>
      <c r="GN67" s="332"/>
      <c r="GO67" s="332"/>
      <c r="GP67" s="332"/>
      <c r="GQ67" s="332"/>
      <c r="GR67" s="332"/>
      <c r="GS67" s="332"/>
      <c r="GT67" s="332"/>
      <c r="GU67" s="332"/>
      <c r="GV67" s="332"/>
      <c r="GW67" s="332"/>
      <c r="GX67" s="332"/>
      <c r="GY67" s="332"/>
      <c r="GZ67" s="332"/>
      <c r="HA67" s="332"/>
      <c r="HB67" s="332"/>
      <c r="HC67" s="332"/>
      <c r="HD67" s="332"/>
      <c r="HE67" s="332"/>
      <c r="HF67" s="332"/>
      <c r="HG67" s="332"/>
      <c r="HH67" s="332"/>
      <c r="HI67" s="332"/>
      <c r="HJ67" s="332"/>
      <c r="HK67" s="332"/>
      <c r="HL67" s="332"/>
      <c r="HM67" s="332"/>
      <c r="HN67" s="332"/>
      <c r="HO67" s="332"/>
      <c r="HP67" s="332"/>
      <c r="HQ67" s="332"/>
      <c r="HR67" s="332"/>
      <c r="HS67" s="332"/>
      <c r="HT67" s="332"/>
      <c r="HU67" s="332"/>
      <c r="HV67" s="332"/>
      <c r="HW67" s="332"/>
      <c r="HX67" s="332"/>
      <c r="HY67" s="332"/>
    </row>
    <row r="68" s="301" customFormat="1" ht="24" customHeight="1" spans="1:233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  <c r="BC68" s="332"/>
      <c r="BD68" s="332"/>
      <c r="BE68" s="332"/>
      <c r="BF68" s="332"/>
      <c r="BG68" s="332"/>
      <c r="BH68" s="332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  <c r="BW68" s="332"/>
      <c r="BX68" s="332"/>
      <c r="BY68" s="332"/>
      <c r="BZ68" s="332"/>
      <c r="CA68" s="332"/>
      <c r="CB68" s="332"/>
      <c r="CC68" s="332"/>
      <c r="CD68" s="332"/>
      <c r="CE68" s="332"/>
      <c r="CF68" s="332"/>
      <c r="CG68" s="332"/>
      <c r="CH68" s="332"/>
      <c r="CI68" s="332"/>
      <c r="CJ68" s="332"/>
      <c r="CK68" s="332"/>
      <c r="CL68" s="332"/>
      <c r="CM68" s="332"/>
      <c r="CN68" s="332"/>
      <c r="CO68" s="332"/>
      <c r="CP68" s="332"/>
      <c r="CQ68" s="332"/>
      <c r="CR68" s="332"/>
      <c r="CS68" s="332"/>
      <c r="CT68" s="332"/>
      <c r="CU68" s="332"/>
      <c r="CV68" s="332"/>
      <c r="CW68" s="332"/>
      <c r="CX68" s="332"/>
      <c r="CY68" s="332"/>
      <c r="CZ68" s="332"/>
      <c r="DA68" s="332"/>
      <c r="DB68" s="332"/>
      <c r="DC68" s="332"/>
      <c r="DD68" s="332"/>
      <c r="DE68" s="332"/>
      <c r="DF68" s="332"/>
      <c r="DG68" s="332"/>
      <c r="DH68" s="332"/>
      <c r="DI68" s="332"/>
      <c r="DJ68" s="332"/>
      <c r="DK68" s="332"/>
      <c r="DL68" s="332"/>
      <c r="DM68" s="332"/>
      <c r="DN68" s="332"/>
      <c r="DO68" s="332"/>
      <c r="DP68" s="332"/>
      <c r="DQ68" s="332"/>
      <c r="DR68" s="332"/>
      <c r="DS68" s="332"/>
      <c r="DT68" s="332"/>
      <c r="DU68" s="332"/>
      <c r="DV68" s="332"/>
      <c r="DW68" s="332"/>
      <c r="DX68" s="332"/>
      <c r="DY68" s="332"/>
      <c r="DZ68" s="332"/>
      <c r="EA68" s="332"/>
      <c r="EB68" s="332"/>
      <c r="EC68" s="332"/>
      <c r="ED68" s="332"/>
      <c r="EE68" s="332"/>
      <c r="EF68" s="332"/>
      <c r="EG68" s="332"/>
      <c r="EH68" s="332"/>
      <c r="EI68" s="332"/>
      <c r="EJ68" s="332"/>
      <c r="EK68" s="332"/>
      <c r="EL68" s="332"/>
      <c r="EM68" s="332"/>
      <c r="EN68" s="332"/>
      <c r="EO68" s="332"/>
      <c r="EP68" s="332"/>
      <c r="EQ68" s="332"/>
      <c r="ER68" s="332"/>
      <c r="ES68" s="332"/>
      <c r="ET68" s="332"/>
      <c r="EU68" s="332"/>
      <c r="EV68" s="332"/>
      <c r="EW68" s="332"/>
      <c r="EX68" s="332"/>
      <c r="EY68" s="332"/>
      <c r="EZ68" s="332"/>
      <c r="FA68" s="332"/>
      <c r="FB68" s="332"/>
      <c r="FC68" s="332"/>
      <c r="FD68" s="332"/>
      <c r="FE68" s="332"/>
      <c r="FF68" s="332"/>
      <c r="FG68" s="332"/>
      <c r="FH68" s="332"/>
      <c r="FI68" s="332"/>
      <c r="FJ68" s="332"/>
      <c r="FK68" s="332"/>
      <c r="FL68" s="332"/>
      <c r="FM68" s="332"/>
      <c r="FN68" s="332"/>
      <c r="FO68" s="332"/>
      <c r="FP68" s="332"/>
      <c r="FQ68" s="332"/>
      <c r="FR68" s="332"/>
      <c r="FS68" s="332"/>
      <c r="FT68" s="332"/>
      <c r="FU68" s="332"/>
      <c r="FV68" s="332"/>
      <c r="FW68" s="332"/>
      <c r="FX68" s="332"/>
      <c r="FY68" s="332"/>
      <c r="FZ68" s="332"/>
      <c r="GA68" s="332"/>
      <c r="GB68" s="332"/>
      <c r="GC68" s="332"/>
      <c r="GD68" s="332"/>
      <c r="GE68" s="332"/>
      <c r="GF68" s="332"/>
      <c r="GG68" s="332"/>
      <c r="GH68" s="332"/>
      <c r="GI68" s="332"/>
      <c r="GJ68" s="332"/>
      <c r="GK68" s="332"/>
      <c r="GL68" s="332"/>
      <c r="GM68" s="332"/>
      <c r="GN68" s="332"/>
      <c r="GO68" s="332"/>
      <c r="GP68" s="332"/>
      <c r="GQ68" s="332"/>
      <c r="GR68" s="332"/>
      <c r="GS68" s="332"/>
      <c r="GT68" s="332"/>
      <c r="GU68" s="332"/>
      <c r="GV68" s="332"/>
      <c r="GW68" s="332"/>
      <c r="GX68" s="332"/>
      <c r="GY68" s="332"/>
      <c r="GZ68" s="332"/>
      <c r="HA68" s="332"/>
      <c r="HB68" s="332"/>
      <c r="HC68" s="332"/>
      <c r="HD68" s="332"/>
      <c r="HE68" s="332"/>
      <c r="HF68" s="332"/>
      <c r="HG68" s="332"/>
      <c r="HH68" s="332"/>
      <c r="HI68" s="332"/>
      <c r="HJ68" s="332"/>
      <c r="HK68" s="332"/>
      <c r="HL68" s="332"/>
      <c r="HM68" s="332"/>
      <c r="HN68" s="332"/>
      <c r="HO68" s="332"/>
      <c r="HP68" s="332"/>
      <c r="HQ68" s="332"/>
      <c r="HR68" s="332"/>
      <c r="HS68" s="332"/>
      <c r="HT68" s="332"/>
      <c r="HU68" s="332"/>
      <c r="HV68" s="332"/>
      <c r="HW68" s="332"/>
      <c r="HX68" s="332"/>
      <c r="HY68" s="332"/>
    </row>
    <row r="69" s="301" customFormat="1" ht="24" customHeight="1" spans="1:233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2"/>
      <c r="BP69" s="332"/>
      <c r="BQ69" s="332"/>
      <c r="BR69" s="332"/>
      <c r="BS69" s="332"/>
      <c r="BT69" s="332"/>
      <c r="BU69" s="332"/>
      <c r="BV69" s="332"/>
      <c r="BW69" s="332"/>
      <c r="BX69" s="332"/>
      <c r="BY69" s="332"/>
      <c r="BZ69" s="332"/>
      <c r="CA69" s="332"/>
      <c r="CB69" s="332"/>
      <c r="CC69" s="332"/>
      <c r="CD69" s="332"/>
      <c r="CE69" s="332"/>
      <c r="CF69" s="332"/>
      <c r="CG69" s="332"/>
      <c r="CH69" s="332"/>
      <c r="CI69" s="332"/>
      <c r="CJ69" s="332"/>
      <c r="CK69" s="332"/>
      <c r="CL69" s="332"/>
      <c r="CM69" s="332"/>
      <c r="CN69" s="332"/>
      <c r="CO69" s="332"/>
      <c r="CP69" s="332"/>
      <c r="CQ69" s="332"/>
      <c r="CR69" s="332"/>
      <c r="CS69" s="332"/>
      <c r="CT69" s="332"/>
      <c r="CU69" s="332"/>
      <c r="CV69" s="332"/>
      <c r="CW69" s="332"/>
      <c r="CX69" s="332"/>
      <c r="CY69" s="332"/>
      <c r="CZ69" s="332"/>
      <c r="DA69" s="332"/>
      <c r="DB69" s="332"/>
      <c r="DC69" s="332"/>
      <c r="DD69" s="332"/>
      <c r="DE69" s="332"/>
      <c r="DF69" s="332"/>
      <c r="DG69" s="332"/>
      <c r="DH69" s="332"/>
      <c r="DI69" s="332"/>
      <c r="DJ69" s="332"/>
      <c r="DK69" s="332"/>
      <c r="DL69" s="332"/>
      <c r="DM69" s="332"/>
      <c r="DN69" s="332"/>
      <c r="DO69" s="332"/>
      <c r="DP69" s="332"/>
      <c r="DQ69" s="332"/>
      <c r="DR69" s="332"/>
      <c r="DS69" s="332"/>
      <c r="DT69" s="332"/>
      <c r="DU69" s="332"/>
      <c r="DV69" s="332"/>
      <c r="DW69" s="332"/>
      <c r="DX69" s="332"/>
      <c r="DY69" s="332"/>
      <c r="DZ69" s="332"/>
      <c r="EA69" s="332"/>
      <c r="EB69" s="332"/>
      <c r="EC69" s="332"/>
      <c r="ED69" s="332"/>
      <c r="EE69" s="332"/>
      <c r="EF69" s="332"/>
      <c r="EG69" s="332"/>
      <c r="EH69" s="332"/>
      <c r="EI69" s="332"/>
      <c r="EJ69" s="332"/>
      <c r="EK69" s="332"/>
      <c r="EL69" s="332"/>
      <c r="EM69" s="332"/>
      <c r="EN69" s="332"/>
      <c r="EO69" s="332"/>
      <c r="EP69" s="332"/>
      <c r="EQ69" s="332"/>
      <c r="ER69" s="332"/>
      <c r="ES69" s="332"/>
      <c r="ET69" s="332"/>
      <c r="EU69" s="332"/>
      <c r="EV69" s="332"/>
      <c r="EW69" s="332"/>
      <c r="EX69" s="332"/>
      <c r="EY69" s="332"/>
      <c r="EZ69" s="332"/>
      <c r="FA69" s="332"/>
      <c r="FB69" s="332"/>
      <c r="FC69" s="332"/>
      <c r="FD69" s="332"/>
      <c r="FE69" s="332"/>
      <c r="FF69" s="332"/>
      <c r="FG69" s="332"/>
      <c r="FH69" s="332"/>
      <c r="FI69" s="332"/>
      <c r="FJ69" s="332"/>
      <c r="FK69" s="332"/>
      <c r="FL69" s="332"/>
      <c r="FM69" s="332"/>
      <c r="FN69" s="332"/>
      <c r="FO69" s="332"/>
      <c r="FP69" s="332"/>
      <c r="FQ69" s="332"/>
      <c r="FR69" s="332"/>
      <c r="FS69" s="332"/>
      <c r="FT69" s="332"/>
      <c r="FU69" s="332"/>
      <c r="FV69" s="332"/>
      <c r="FW69" s="332"/>
      <c r="FX69" s="332"/>
      <c r="FY69" s="332"/>
      <c r="FZ69" s="332"/>
      <c r="GA69" s="332"/>
      <c r="GB69" s="332"/>
      <c r="GC69" s="332"/>
      <c r="GD69" s="332"/>
      <c r="GE69" s="332"/>
      <c r="GF69" s="332"/>
      <c r="GG69" s="332"/>
      <c r="GH69" s="332"/>
      <c r="GI69" s="332"/>
      <c r="GJ69" s="332"/>
      <c r="GK69" s="332"/>
      <c r="GL69" s="332"/>
      <c r="GM69" s="332"/>
      <c r="GN69" s="332"/>
      <c r="GO69" s="332"/>
      <c r="GP69" s="332"/>
      <c r="GQ69" s="332"/>
      <c r="GR69" s="332"/>
      <c r="GS69" s="332"/>
      <c r="GT69" s="332"/>
      <c r="GU69" s="332"/>
      <c r="GV69" s="332"/>
      <c r="GW69" s="332"/>
      <c r="GX69" s="332"/>
      <c r="GY69" s="332"/>
      <c r="GZ69" s="332"/>
      <c r="HA69" s="332"/>
      <c r="HB69" s="332"/>
      <c r="HC69" s="332"/>
      <c r="HD69" s="332"/>
      <c r="HE69" s="332"/>
      <c r="HF69" s="332"/>
      <c r="HG69" s="332"/>
      <c r="HH69" s="332"/>
      <c r="HI69" s="332"/>
      <c r="HJ69" s="332"/>
      <c r="HK69" s="332"/>
      <c r="HL69" s="332"/>
      <c r="HM69" s="332"/>
      <c r="HN69" s="332"/>
      <c r="HO69" s="332"/>
      <c r="HP69" s="332"/>
      <c r="HQ69" s="332"/>
      <c r="HR69" s="332"/>
      <c r="HS69" s="332"/>
      <c r="HT69" s="332"/>
      <c r="HU69" s="332"/>
      <c r="HV69" s="332"/>
      <c r="HW69" s="332"/>
      <c r="HX69" s="332"/>
      <c r="HY69" s="332"/>
    </row>
    <row r="70" s="301" customFormat="1" ht="24" customHeight="1" spans="1:233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  <c r="BR70" s="332"/>
      <c r="BS70" s="332"/>
      <c r="BT70" s="332"/>
      <c r="BU70" s="332"/>
      <c r="BV70" s="332"/>
      <c r="BW70" s="332"/>
      <c r="BX70" s="332"/>
      <c r="BY70" s="332"/>
      <c r="BZ70" s="332"/>
      <c r="CA70" s="332"/>
      <c r="CB70" s="332"/>
      <c r="CC70" s="332"/>
      <c r="CD70" s="332"/>
      <c r="CE70" s="332"/>
      <c r="CF70" s="332"/>
      <c r="CG70" s="332"/>
      <c r="CH70" s="332"/>
      <c r="CI70" s="332"/>
      <c r="CJ70" s="332"/>
      <c r="CK70" s="332"/>
      <c r="CL70" s="332"/>
      <c r="CM70" s="332"/>
      <c r="CN70" s="332"/>
      <c r="CO70" s="332"/>
      <c r="CP70" s="332"/>
      <c r="CQ70" s="332"/>
      <c r="CR70" s="332"/>
      <c r="CS70" s="332"/>
      <c r="CT70" s="332"/>
      <c r="CU70" s="332"/>
      <c r="CV70" s="332"/>
      <c r="CW70" s="332"/>
      <c r="CX70" s="332"/>
      <c r="CY70" s="332"/>
      <c r="CZ70" s="332"/>
      <c r="DA70" s="332"/>
      <c r="DB70" s="332"/>
      <c r="DC70" s="332"/>
      <c r="DD70" s="332"/>
      <c r="DE70" s="332"/>
      <c r="DF70" s="332"/>
      <c r="DG70" s="332"/>
      <c r="DH70" s="332"/>
      <c r="DI70" s="332"/>
      <c r="DJ70" s="332"/>
      <c r="DK70" s="332"/>
      <c r="DL70" s="332"/>
      <c r="DM70" s="332"/>
      <c r="DN70" s="332"/>
      <c r="DO70" s="332"/>
      <c r="DP70" s="332"/>
      <c r="DQ70" s="332"/>
      <c r="DR70" s="332"/>
      <c r="DS70" s="332"/>
      <c r="DT70" s="332"/>
      <c r="DU70" s="332"/>
      <c r="DV70" s="332"/>
      <c r="DW70" s="332"/>
      <c r="DX70" s="332"/>
      <c r="DY70" s="332"/>
      <c r="DZ70" s="332"/>
      <c r="EA70" s="332"/>
      <c r="EB70" s="332"/>
      <c r="EC70" s="332"/>
      <c r="ED70" s="332"/>
      <c r="EE70" s="332"/>
      <c r="EF70" s="332"/>
      <c r="EG70" s="332"/>
      <c r="EH70" s="332"/>
      <c r="EI70" s="332"/>
      <c r="EJ70" s="332"/>
      <c r="EK70" s="332"/>
      <c r="EL70" s="332"/>
      <c r="EM70" s="332"/>
      <c r="EN70" s="332"/>
      <c r="EO70" s="332"/>
      <c r="EP70" s="332"/>
      <c r="EQ70" s="332"/>
      <c r="ER70" s="332"/>
      <c r="ES70" s="332"/>
      <c r="ET70" s="332"/>
      <c r="EU70" s="332"/>
      <c r="EV70" s="332"/>
      <c r="EW70" s="332"/>
      <c r="EX70" s="332"/>
      <c r="EY70" s="332"/>
      <c r="EZ70" s="332"/>
      <c r="FA70" s="332"/>
      <c r="FB70" s="332"/>
      <c r="FC70" s="332"/>
      <c r="FD70" s="332"/>
      <c r="FE70" s="332"/>
      <c r="FF70" s="332"/>
      <c r="FG70" s="332"/>
      <c r="FH70" s="332"/>
      <c r="FI70" s="332"/>
      <c r="FJ70" s="332"/>
      <c r="FK70" s="332"/>
      <c r="FL70" s="332"/>
      <c r="FM70" s="332"/>
      <c r="FN70" s="332"/>
      <c r="FO70" s="332"/>
      <c r="FP70" s="332"/>
      <c r="FQ70" s="332"/>
      <c r="FR70" s="332"/>
      <c r="FS70" s="332"/>
      <c r="FT70" s="332"/>
      <c r="FU70" s="332"/>
      <c r="FV70" s="332"/>
      <c r="FW70" s="332"/>
      <c r="FX70" s="332"/>
      <c r="FY70" s="332"/>
      <c r="FZ70" s="332"/>
      <c r="GA70" s="332"/>
      <c r="GB70" s="332"/>
      <c r="GC70" s="332"/>
      <c r="GD70" s="332"/>
      <c r="GE70" s="332"/>
      <c r="GF70" s="332"/>
      <c r="GG70" s="332"/>
      <c r="GH70" s="332"/>
      <c r="GI70" s="332"/>
      <c r="GJ70" s="332"/>
      <c r="GK70" s="332"/>
      <c r="GL70" s="332"/>
      <c r="GM70" s="332"/>
      <c r="GN70" s="332"/>
      <c r="GO70" s="332"/>
      <c r="GP70" s="332"/>
      <c r="GQ70" s="332"/>
      <c r="GR70" s="332"/>
      <c r="GS70" s="332"/>
      <c r="GT70" s="332"/>
      <c r="GU70" s="332"/>
      <c r="GV70" s="332"/>
      <c r="GW70" s="332"/>
      <c r="GX70" s="332"/>
      <c r="GY70" s="332"/>
      <c r="GZ70" s="332"/>
      <c r="HA70" s="332"/>
      <c r="HB70" s="332"/>
      <c r="HC70" s="332"/>
      <c r="HD70" s="332"/>
      <c r="HE70" s="332"/>
      <c r="HF70" s="332"/>
      <c r="HG70" s="332"/>
      <c r="HH70" s="332"/>
      <c r="HI70" s="332"/>
      <c r="HJ70" s="332"/>
      <c r="HK70" s="332"/>
      <c r="HL70" s="332"/>
      <c r="HM70" s="332"/>
      <c r="HN70" s="332"/>
      <c r="HO70" s="332"/>
      <c r="HP70" s="332"/>
      <c r="HQ70" s="332"/>
      <c r="HR70" s="332"/>
      <c r="HS70" s="332"/>
      <c r="HT70" s="332"/>
      <c r="HU70" s="332"/>
      <c r="HV70" s="332"/>
      <c r="HW70" s="332"/>
      <c r="HX70" s="332"/>
      <c r="HY70" s="332"/>
    </row>
    <row r="71" s="301" customFormat="1" ht="24" customHeight="1" spans="1:233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  <c r="BC71" s="332"/>
      <c r="BD71" s="332"/>
      <c r="BE71" s="332"/>
      <c r="BF71" s="332"/>
      <c r="BG71" s="332"/>
      <c r="BH71" s="332"/>
      <c r="BI71" s="332"/>
      <c r="BJ71" s="332"/>
      <c r="BK71" s="332"/>
      <c r="BL71" s="332"/>
      <c r="BM71" s="332"/>
      <c r="BN71" s="332"/>
      <c r="BO71" s="332"/>
      <c r="BP71" s="332"/>
      <c r="BQ71" s="332"/>
      <c r="BR71" s="332"/>
      <c r="BS71" s="332"/>
      <c r="BT71" s="332"/>
      <c r="BU71" s="332"/>
      <c r="BV71" s="332"/>
      <c r="BW71" s="332"/>
      <c r="BX71" s="332"/>
      <c r="BY71" s="332"/>
      <c r="BZ71" s="332"/>
      <c r="CA71" s="332"/>
      <c r="CB71" s="332"/>
      <c r="CC71" s="332"/>
      <c r="CD71" s="332"/>
      <c r="CE71" s="332"/>
      <c r="CF71" s="332"/>
      <c r="CG71" s="332"/>
      <c r="CH71" s="332"/>
      <c r="CI71" s="332"/>
      <c r="CJ71" s="332"/>
      <c r="CK71" s="332"/>
      <c r="CL71" s="332"/>
      <c r="CM71" s="332"/>
      <c r="CN71" s="332"/>
      <c r="CO71" s="332"/>
      <c r="CP71" s="332"/>
      <c r="CQ71" s="332"/>
      <c r="CR71" s="332"/>
      <c r="CS71" s="332"/>
      <c r="CT71" s="332"/>
      <c r="CU71" s="332"/>
      <c r="CV71" s="332"/>
      <c r="CW71" s="332"/>
      <c r="CX71" s="332"/>
      <c r="CY71" s="332"/>
      <c r="CZ71" s="332"/>
      <c r="DA71" s="332"/>
      <c r="DB71" s="332"/>
      <c r="DC71" s="332"/>
      <c r="DD71" s="332"/>
      <c r="DE71" s="332"/>
      <c r="DF71" s="332"/>
      <c r="DG71" s="332"/>
      <c r="DH71" s="332"/>
      <c r="DI71" s="332"/>
      <c r="DJ71" s="332"/>
      <c r="DK71" s="332"/>
      <c r="DL71" s="332"/>
      <c r="DM71" s="332"/>
      <c r="DN71" s="332"/>
      <c r="DO71" s="332"/>
      <c r="DP71" s="332"/>
      <c r="DQ71" s="332"/>
      <c r="DR71" s="332"/>
      <c r="DS71" s="332"/>
      <c r="DT71" s="332"/>
      <c r="DU71" s="332"/>
      <c r="DV71" s="332"/>
      <c r="DW71" s="332"/>
      <c r="DX71" s="332"/>
      <c r="DY71" s="332"/>
      <c r="DZ71" s="332"/>
      <c r="EA71" s="332"/>
      <c r="EB71" s="332"/>
      <c r="EC71" s="332"/>
      <c r="ED71" s="332"/>
      <c r="EE71" s="332"/>
      <c r="EF71" s="332"/>
      <c r="EG71" s="332"/>
      <c r="EH71" s="332"/>
      <c r="EI71" s="332"/>
      <c r="EJ71" s="332"/>
      <c r="EK71" s="332"/>
      <c r="EL71" s="332"/>
      <c r="EM71" s="332"/>
      <c r="EN71" s="332"/>
      <c r="EO71" s="332"/>
      <c r="EP71" s="332"/>
      <c r="EQ71" s="332"/>
      <c r="ER71" s="332"/>
      <c r="ES71" s="332"/>
      <c r="ET71" s="332"/>
      <c r="EU71" s="332"/>
      <c r="EV71" s="332"/>
      <c r="EW71" s="332"/>
      <c r="EX71" s="332"/>
      <c r="EY71" s="332"/>
      <c r="EZ71" s="332"/>
      <c r="FA71" s="332"/>
      <c r="FB71" s="332"/>
      <c r="FC71" s="332"/>
      <c r="FD71" s="332"/>
      <c r="FE71" s="332"/>
      <c r="FF71" s="332"/>
      <c r="FG71" s="332"/>
      <c r="FH71" s="332"/>
      <c r="FI71" s="332"/>
      <c r="FJ71" s="332"/>
      <c r="FK71" s="332"/>
      <c r="FL71" s="332"/>
      <c r="FM71" s="332"/>
      <c r="FN71" s="332"/>
      <c r="FO71" s="332"/>
      <c r="FP71" s="332"/>
      <c r="FQ71" s="332"/>
      <c r="FR71" s="332"/>
      <c r="FS71" s="332"/>
      <c r="FT71" s="332"/>
      <c r="FU71" s="332"/>
      <c r="FV71" s="332"/>
      <c r="FW71" s="332"/>
      <c r="FX71" s="332"/>
      <c r="FY71" s="332"/>
      <c r="FZ71" s="332"/>
      <c r="GA71" s="332"/>
      <c r="GB71" s="332"/>
      <c r="GC71" s="332"/>
      <c r="GD71" s="332"/>
      <c r="GE71" s="332"/>
      <c r="GF71" s="332"/>
      <c r="GG71" s="332"/>
      <c r="GH71" s="332"/>
      <c r="GI71" s="332"/>
      <c r="GJ71" s="332"/>
      <c r="GK71" s="332"/>
      <c r="GL71" s="332"/>
      <c r="GM71" s="332"/>
      <c r="GN71" s="332"/>
      <c r="GO71" s="332"/>
      <c r="GP71" s="332"/>
      <c r="GQ71" s="332"/>
      <c r="GR71" s="332"/>
      <c r="GS71" s="332"/>
      <c r="GT71" s="332"/>
      <c r="GU71" s="332"/>
      <c r="GV71" s="332"/>
      <c r="GW71" s="332"/>
      <c r="GX71" s="332"/>
      <c r="GY71" s="332"/>
      <c r="GZ71" s="332"/>
      <c r="HA71" s="332"/>
      <c r="HB71" s="332"/>
      <c r="HC71" s="332"/>
      <c r="HD71" s="332"/>
      <c r="HE71" s="332"/>
      <c r="HF71" s="332"/>
      <c r="HG71" s="332"/>
      <c r="HH71" s="332"/>
      <c r="HI71" s="332"/>
      <c r="HJ71" s="332"/>
      <c r="HK71" s="332"/>
      <c r="HL71" s="332"/>
      <c r="HM71" s="332"/>
      <c r="HN71" s="332"/>
      <c r="HO71" s="332"/>
      <c r="HP71" s="332"/>
      <c r="HQ71" s="332"/>
      <c r="HR71" s="332"/>
      <c r="HS71" s="332"/>
      <c r="HT71" s="332"/>
      <c r="HU71" s="332"/>
      <c r="HV71" s="332"/>
      <c r="HW71" s="332"/>
      <c r="HX71" s="332"/>
      <c r="HY71" s="332"/>
    </row>
    <row r="72" s="301" customFormat="1" ht="24" customHeight="1" spans="1:233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  <c r="BR72" s="332"/>
      <c r="BS72" s="332"/>
      <c r="BT72" s="332"/>
      <c r="BU72" s="332"/>
      <c r="BV72" s="332"/>
      <c r="BW72" s="332"/>
      <c r="BX72" s="332"/>
      <c r="BY72" s="332"/>
      <c r="BZ72" s="332"/>
      <c r="CA72" s="332"/>
      <c r="CB72" s="332"/>
      <c r="CC72" s="332"/>
      <c r="CD72" s="332"/>
      <c r="CE72" s="332"/>
      <c r="CF72" s="332"/>
      <c r="CG72" s="332"/>
      <c r="CH72" s="332"/>
      <c r="CI72" s="332"/>
      <c r="CJ72" s="332"/>
      <c r="CK72" s="332"/>
      <c r="CL72" s="332"/>
      <c r="CM72" s="332"/>
      <c r="CN72" s="332"/>
      <c r="CO72" s="332"/>
      <c r="CP72" s="332"/>
      <c r="CQ72" s="332"/>
      <c r="CR72" s="332"/>
      <c r="CS72" s="332"/>
      <c r="CT72" s="332"/>
      <c r="CU72" s="332"/>
      <c r="CV72" s="332"/>
      <c r="CW72" s="332"/>
      <c r="CX72" s="332"/>
      <c r="CY72" s="332"/>
      <c r="CZ72" s="332"/>
      <c r="DA72" s="332"/>
      <c r="DB72" s="332"/>
      <c r="DC72" s="332"/>
      <c r="DD72" s="332"/>
      <c r="DE72" s="332"/>
      <c r="DF72" s="332"/>
      <c r="DG72" s="332"/>
      <c r="DH72" s="332"/>
      <c r="DI72" s="332"/>
      <c r="DJ72" s="332"/>
      <c r="DK72" s="332"/>
      <c r="DL72" s="332"/>
      <c r="DM72" s="332"/>
      <c r="DN72" s="332"/>
      <c r="DO72" s="332"/>
      <c r="DP72" s="332"/>
      <c r="DQ72" s="332"/>
      <c r="DR72" s="332"/>
      <c r="DS72" s="332"/>
      <c r="DT72" s="332"/>
      <c r="DU72" s="332"/>
      <c r="DV72" s="332"/>
      <c r="DW72" s="332"/>
      <c r="DX72" s="332"/>
      <c r="DY72" s="332"/>
      <c r="DZ72" s="332"/>
      <c r="EA72" s="332"/>
      <c r="EB72" s="332"/>
      <c r="EC72" s="332"/>
      <c r="ED72" s="332"/>
      <c r="EE72" s="332"/>
      <c r="EF72" s="332"/>
      <c r="EG72" s="332"/>
      <c r="EH72" s="332"/>
      <c r="EI72" s="332"/>
      <c r="EJ72" s="332"/>
      <c r="EK72" s="332"/>
      <c r="EL72" s="332"/>
      <c r="EM72" s="332"/>
      <c r="EN72" s="332"/>
      <c r="EO72" s="332"/>
      <c r="EP72" s="332"/>
      <c r="EQ72" s="332"/>
      <c r="ER72" s="332"/>
      <c r="ES72" s="332"/>
      <c r="ET72" s="332"/>
      <c r="EU72" s="332"/>
      <c r="EV72" s="332"/>
      <c r="EW72" s="332"/>
      <c r="EX72" s="332"/>
      <c r="EY72" s="332"/>
      <c r="EZ72" s="332"/>
      <c r="FA72" s="332"/>
      <c r="FB72" s="332"/>
      <c r="FC72" s="332"/>
      <c r="FD72" s="332"/>
      <c r="FE72" s="332"/>
      <c r="FF72" s="332"/>
      <c r="FG72" s="332"/>
      <c r="FH72" s="332"/>
      <c r="FI72" s="332"/>
      <c r="FJ72" s="332"/>
      <c r="FK72" s="332"/>
      <c r="FL72" s="332"/>
      <c r="FM72" s="332"/>
      <c r="FN72" s="332"/>
      <c r="FO72" s="332"/>
      <c r="FP72" s="332"/>
      <c r="FQ72" s="332"/>
      <c r="FR72" s="332"/>
      <c r="FS72" s="332"/>
      <c r="FT72" s="332"/>
      <c r="FU72" s="332"/>
      <c r="FV72" s="332"/>
      <c r="FW72" s="332"/>
      <c r="FX72" s="332"/>
      <c r="FY72" s="332"/>
      <c r="FZ72" s="332"/>
      <c r="GA72" s="332"/>
      <c r="GB72" s="332"/>
      <c r="GC72" s="332"/>
      <c r="GD72" s="332"/>
      <c r="GE72" s="332"/>
      <c r="GF72" s="332"/>
      <c r="GG72" s="332"/>
      <c r="GH72" s="332"/>
      <c r="GI72" s="332"/>
      <c r="GJ72" s="332"/>
      <c r="GK72" s="332"/>
      <c r="GL72" s="332"/>
      <c r="GM72" s="332"/>
      <c r="GN72" s="332"/>
      <c r="GO72" s="332"/>
      <c r="GP72" s="332"/>
      <c r="GQ72" s="332"/>
      <c r="GR72" s="332"/>
      <c r="GS72" s="332"/>
      <c r="GT72" s="332"/>
      <c r="GU72" s="332"/>
      <c r="GV72" s="332"/>
      <c r="GW72" s="332"/>
      <c r="GX72" s="332"/>
      <c r="GY72" s="332"/>
      <c r="GZ72" s="332"/>
      <c r="HA72" s="332"/>
      <c r="HB72" s="332"/>
      <c r="HC72" s="332"/>
      <c r="HD72" s="332"/>
      <c r="HE72" s="332"/>
      <c r="HF72" s="332"/>
      <c r="HG72" s="332"/>
      <c r="HH72" s="332"/>
      <c r="HI72" s="332"/>
      <c r="HJ72" s="332"/>
      <c r="HK72" s="332"/>
      <c r="HL72" s="332"/>
      <c r="HM72" s="332"/>
      <c r="HN72" s="332"/>
      <c r="HO72" s="332"/>
      <c r="HP72" s="332"/>
      <c r="HQ72" s="332"/>
      <c r="HR72" s="332"/>
      <c r="HS72" s="332"/>
      <c r="HT72" s="332"/>
      <c r="HU72" s="332"/>
      <c r="HV72" s="332"/>
      <c r="HW72" s="332"/>
      <c r="HX72" s="332"/>
      <c r="HY72" s="332"/>
    </row>
    <row r="73" s="301" customFormat="1" ht="24" customHeight="1" spans="1:233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332"/>
      <c r="BD73" s="332"/>
      <c r="BE73" s="332"/>
      <c r="BF73" s="332"/>
      <c r="BG73" s="332"/>
      <c r="BH73" s="332"/>
      <c r="BI73" s="332"/>
      <c r="BJ73" s="332"/>
      <c r="BK73" s="332"/>
      <c r="BL73" s="332"/>
      <c r="BM73" s="332"/>
      <c r="BN73" s="332"/>
      <c r="BO73" s="332"/>
      <c r="BP73" s="332"/>
      <c r="BQ73" s="332"/>
      <c r="BR73" s="332"/>
      <c r="BS73" s="332"/>
      <c r="BT73" s="332"/>
      <c r="BU73" s="332"/>
      <c r="BV73" s="332"/>
      <c r="BW73" s="332"/>
      <c r="BX73" s="332"/>
      <c r="BY73" s="332"/>
      <c r="BZ73" s="332"/>
      <c r="CA73" s="332"/>
      <c r="CB73" s="332"/>
      <c r="CC73" s="332"/>
      <c r="CD73" s="332"/>
      <c r="CE73" s="332"/>
      <c r="CF73" s="332"/>
      <c r="CG73" s="332"/>
      <c r="CH73" s="332"/>
      <c r="CI73" s="332"/>
      <c r="CJ73" s="332"/>
      <c r="CK73" s="332"/>
      <c r="CL73" s="332"/>
      <c r="CM73" s="332"/>
      <c r="CN73" s="332"/>
      <c r="CO73" s="332"/>
      <c r="CP73" s="332"/>
      <c r="CQ73" s="332"/>
      <c r="CR73" s="332"/>
      <c r="CS73" s="332"/>
      <c r="CT73" s="332"/>
      <c r="CU73" s="332"/>
      <c r="CV73" s="332"/>
      <c r="CW73" s="332"/>
      <c r="CX73" s="332"/>
      <c r="CY73" s="332"/>
      <c r="CZ73" s="332"/>
      <c r="DA73" s="332"/>
      <c r="DB73" s="332"/>
      <c r="DC73" s="332"/>
      <c r="DD73" s="332"/>
      <c r="DE73" s="332"/>
      <c r="DF73" s="332"/>
      <c r="DG73" s="332"/>
      <c r="DH73" s="332"/>
      <c r="DI73" s="332"/>
      <c r="DJ73" s="332"/>
      <c r="DK73" s="332"/>
      <c r="DL73" s="332"/>
      <c r="DM73" s="332"/>
      <c r="DN73" s="332"/>
      <c r="DO73" s="332"/>
      <c r="DP73" s="332"/>
      <c r="DQ73" s="332"/>
      <c r="DR73" s="332"/>
      <c r="DS73" s="332"/>
      <c r="DT73" s="332"/>
      <c r="DU73" s="332"/>
      <c r="DV73" s="332"/>
      <c r="DW73" s="332"/>
      <c r="DX73" s="332"/>
      <c r="DY73" s="332"/>
      <c r="DZ73" s="332"/>
      <c r="EA73" s="332"/>
      <c r="EB73" s="332"/>
      <c r="EC73" s="332"/>
      <c r="ED73" s="332"/>
      <c r="EE73" s="332"/>
      <c r="EF73" s="332"/>
      <c r="EG73" s="332"/>
      <c r="EH73" s="332"/>
      <c r="EI73" s="332"/>
      <c r="EJ73" s="332"/>
      <c r="EK73" s="332"/>
      <c r="EL73" s="332"/>
      <c r="EM73" s="332"/>
      <c r="EN73" s="332"/>
      <c r="EO73" s="332"/>
      <c r="EP73" s="332"/>
      <c r="EQ73" s="332"/>
      <c r="ER73" s="332"/>
      <c r="ES73" s="332"/>
      <c r="ET73" s="332"/>
      <c r="EU73" s="332"/>
      <c r="EV73" s="332"/>
      <c r="EW73" s="332"/>
      <c r="EX73" s="332"/>
      <c r="EY73" s="332"/>
      <c r="EZ73" s="332"/>
      <c r="FA73" s="332"/>
      <c r="FB73" s="332"/>
      <c r="FC73" s="332"/>
      <c r="FD73" s="332"/>
      <c r="FE73" s="332"/>
      <c r="FF73" s="332"/>
      <c r="FG73" s="332"/>
      <c r="FH73" s="332"/>
      <c r="FI73" s="332"/>
      <c r="FJ73" s="332"/>
      <c r="FK73" s="332"/>
      <c r="FL73" s="332"/>
      <c r="FM73" s="332"/>
      <c r="FN73" s="332"/>
      <c r="FO73" s="332"/>
      <c r="FP73" s="332"/>
      <c r="FQ73" s="332"/>
      <c r="FR73" s="332"/>
      <c r="FS73" s="332"/>
      <c r="FT73" s="332"/>
      <c r="FU73" s="332"/>
      <c r="FV73" s="332"/>
      <c r="FW73" s="332"/>
      <c r="FX73" s="332"/>
      <c r="FY73" s="332"/>
      <c r="FZ73" s="332"/>
      <c r="GA73" s="332"/>
      <c r="GB73" s="332"/>
      <c r="GC73" s="332"/>
      <c r="GD73" s="332"/>
      <c r="GE73" s="332"/>
      <c r="GF73" s="332"/>
      <c r="GG73" s="332"/>
      <c r="GH73" s="332"/>
      <c r="GI73" s="332"/>
      <c r="GJ73" s="332"/>
      <c r="GK73" s="332"/>
      <c r="GL73" s="332"/>
      <c r="GM73" s="332"/>
      <c r="GN73" s="332"/>
      <c r="GO73" s="332"/>
      <c r="GP73" s="332"/>
      <c r="GQ73" s="332"/>
      <c r="GR73" s="332"/>
      <c r="GS73" s="332"/>
      <c r="GT73" s="332"/>
      <c r="GU73" s="332"/>
      <c r="GV73" s="332"/>
      <c r="GW73" s="332"/>
      <c r="GX73" s="332"/>
      <c r="GY73" s="332"/>
      <c r="GZ73" s="332"/>
      <c r="HA73" s="332"/>
      <c r="HB73" s="332"/>
      <c r="HC73" s="332"/>
      <c r="HD73" s="332"/>
      <c r="HE73" s="332"/>
      <c r="HF73" s="332"/>
      <c r="HG73" s="332"/>
      <c r="HH73" s="332"/>
      <c r="HI73" s="332"/>
      <c r="HJ73" s="332"/>
      <c r="HK73" s="332"/>
      <c r="HL73" s="332"/>
      <c r="HM73" s="332"/>
      <c r="HN73" s="332"/>
      <c r="HO73" s="332"/>
      <c r="HP73" s="332"/>
      <c r="HQ73" s="332"/>
      <c r="HR73" s="332"/>
      <c r="HS73" s="332"/>
      <c r="HT73" s="332"/>
      <c r="HU73" s="332"/>
      <c r="HV73" s="332"/>
      <c r="HW73" s="332"/>
      <c r="HX73" s="332"/>
      <c r="HY73" s="332"/>
    </row>
    <row r="74" s="301" customFormat="1" ht="24" customHeight="1" spans="1:233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332"/>
      <c r="BD74" s="332"/>
      <c r="BE74" s="332"/>
      <c r="BF74" s="332"/>
      <c r="BG74" s="332"/>
      <c r="BH74" s="332"/>
      <c r="BI74" s="332"/>
      <c r="BJ74" s="332"/>
      <c r="BK74" s="332"/>
      <c r="BL74" s="332"/>
      <c r="BM74" s="332"/>
      <c r="BN74" s="332"/>
      <c r="BO74" s="332"/>
      <c r="BP74" s="332"/>
      <c r="BQ74" s="332"/>
      <c r="BR74" s="332"/>
      <c r="BS74" s="332"/>
      <c r="BT74" s="332"/>
      <c r="BU74" s="332"/>
      <c r="BV74" s="332"/>
      <c r="BW74" s="332"/>
      <c r="BX74" s="332"/>
      <c r="BY74" s="332"/>
      <c r="BZ74" s="332"/>
      <c r="CA74" s="332"/>
      <c r="CB74" s="332"/>
      <c r="CC74" s="332"/>
      <c r="CD74" s="332"/>
      <c r="CE74" s="332"/>
      <c r="CF74" s="332"/>
      <c r="CG74" s="332"/>
      <c r="CH74" s="332"/>
      <c r="CI74" s="332"/>
      <c r="CJ74" s="332"/>
      <c r="CK74" s="332"/>
      <c r="CL74" s="332"/>
      <c r="CM74" s="332"/>
      <c r="CN74" s="332"/>
      <c r="CO74" s="332"/>
      <c r="CP74" s="332"/>
      <c r="CQ74" s="332"/>
      <c r="CR74" s="332"/>
      <c r="CS74" s="332"/>
      <c r="CT74" s="332"/>
      <c r="CU74" s="332"/>
      <c r="CV74" s="332"/>
      <c r="CW74" s="332"/>
      <c r="CX74" s="332"/>
      <c r="CY74" s="332"/>
      <c r="CZ74" s="332"/>
      <c r="DA74" s="332"/>
      <c r="DB74" s="332"/>
      <c r="DC74" s="332"/>
      <c r="DD74" s="332"/>
      <c r="DE74" s="332"/>
      <c r="DF74" s="332"/>
      <c r="DG74" s="332"/>
      <c r="DH74" s="332"/>
      <c r="DI74" s="332"/>
      <c r="DJ74" s="332"/>
      <c r="DK74" s="332"/>
      <c r="DL74" s="332"/>
      <c r="DM74" s="332"/>
      <c r="DN74" s="332"/>
      <c r="DO74" s="332"/>
      <c r="DP74" s="332"/>
      <c r="DQ74" s="332"/>
      <c r="DR74" s="332"/>
      <c r="DS74" s="332"/>
      <c r="DT74" s="332"/>
      <c r="DU74" s="332"/>
      <c r="DV74" s="332"/>
      <c r="DW74" s="332"/>
      <c r="DX74" s="332"/>
      <c r="DY74" s="332"/>
      <c r="DZ74" s="332"/>
      <c r="EA74" s="332"/>
      <c r="EB74" s="332"/>
      <c r="EC74" s="332"/>
      <c r="ED74" s="332"/>
      <c r="EE74" s="332"/>
      <c r="EF74" s="332"/>
      <c r="EG74" s="332"/>
      <c r="EH74" s="332"/>
      <c r="EI74" s="332"/>
      <c r="EJ74" s="332"/>
      <c r="EK74" s="332"/>
      <c r="EL74" s="332"/>
      <c r="EM74" s="332"/>
      <c r="EN74" s="332"/>
      <c r="EO74" s="332"/>
      <c r="EP74" s="332"/>
      <c r="EQ74" s="332"/>
      <c r="ER74" s="332"/>
      <c r="ES74" s="332"/>
      <c r="ET74" s="332"/>
      <c r="EU74" s="332"/>
      <c r="EV74" s="332"/>
      <c r="EW74" s="332"/>
      <c r="EX74" s="332"/>
      <c r="EY74" s="332"/>
      <c r="EZ74" s="332"/>
      <c r="FA74" s="332"/>
      <c r="FB74" s="332"/>
      <c r="FC74" s="332"/>
      <c r="FD74" s="332"/>
      <c r="FE74" s="332"/>
      <c r="FF74" s="332"/>
      <c r="FG74" s="332"/>
      <c r="FH74" s="332"/>
      <c r="FI74" s="332"/>
      <c r="FJ74" s="332"/>
      <c r="FK74" s="332"/>
      <c r="FL74" s="332"/>
      <c r="FM74" s="332"/>
      <c r="FN74" s="332"/>
      <c r="FO74" s="332"/>
      <c r="FP74" s="332"/>
      <c r="FQ74" s="332"/>
      <c r="FR74" s="332"/>
      <c r="FS74" s="332"/>
      <c r="FT74" s="332"/>
      <c r="FU74" s="332"/>
      <c r="FV74" s="332"/>
      <c r="FW74" s="332"/>
      <c r="FX74" s="332"/>
      <c r="FY74" s="332"/>
      <c r="FZ74" s="332"/>
      <c r="GA74" s="332"/>
      <c r="GB74" s="332"/>
      <c r="GC74" s="332"/>
      <c r="GD74" s="332"/>
      <c r="GE74" s="332"/>
      <c r="GF74" s="332"/>
      <c r="GG74" s="332"/>
      <c r="GH74" s="332"/>
      <c r="GI74" s="332"/>
      <c r="GJ74" s="332"/>
      <c r="GK74" s="332"/>
      <c r="GL74" s="332"/>
      <c r="GM74" s="332"/>
      <c r="GN74" s="332"/>
      <c r="GO74" s="332"/>
      <c r="GP74" s="332"/>
      <c r="GQ74" s="332"/>
      <c r="GR74" s="332"/>
      <c r="GS74" s="332"/>
      <c r="GT74" s="332"/>
      <c r="GU74" s="332"/>
      <c r="GV74" s="332"/>
      <c r="GW74" s="332"/>
      <c r="GX74" s="332"/>
      <c r="GY74" s="332"/>
      <c r="GZ74" s="332"/>
      <c r="HA74" s="332"/>
      <c r="HB74" s="332"/>
      <c r="HC74" s="332"/>
      <c r="HD74" s="332"/>
      <c r="HE74" s="332"/>
      <c r="HF74" s="332"/>
      <c r="HG74" s="332"/>
      <c r="HH74" s="332"/>
      <c r="HI74" s="332"/>
      <c r="HJ74" s="332"/>
      <c r="HK74" s="332"/>
      <c r="HL74" s="332"/>
      <c r="HM74" s="332"/>
      <c r="HN74" s="332"/>
      <c r="HO74" s="332"/>
      <c r="HP74" s="332"/>
      <c r="HQ74" s="332"/>
      <c r="HR74" s="332"/>
      <c r="HS74" s="332"/>
      <c r="HT74" s="332"/>
      <c r="HU74" s="332"/>
      <c r="HV74" s="332"/>
      <c r="HW74" s="332"/>
      <c r="HX74" s="332"/>
      <c r="HY74" s="332"/>
    </row>
    <row r="75" s="301" customFormat="1" ht="24" customHeight="1" spans="1:233">
      <c r="A75" s="332"/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2"/>
      <c r="BK75" s="332"/>
      <c r="BL75" s="332"/>
      <c r="BM75" s="332"/>
      <c r="BN75" s="332"/>
      <c r="BO75" s="332"/>
      <c r="BP75" s="332"/>
      <c r="BQ75" s="332"/>
      <c r="BR75" s="332"/>
      <c r="BS75" s="332"/>
      <c r="BT75" s="332"/>
      <c r="BU75" s="332"/>
      <c r="BV75" s="332"/>
      <c r="BW75" s="332"/>
      <c r="BX75" s="332"/>
      <c r="BY75" s="332"/>
      <c r="BZ75" s="332"/>
      <c r="CA75" s="332"/>
      <c r="CB75" s="332"/>
      <c r="CC75" s="332"/>
      <c r="CD75" s="332"/>
      <c r="CE75" s="332"/>
      <c r="CF75" s="332"/>
      <c r="CG75" s="332"/>
      <c r="CH75" s="332"/>
      <c r="CI75" s="332"/>
      <c r="CJ75" s="332"/>
      <c r="CK75" s="332"/>
      <c r="CL75" s="332"/>
      <c r="CM75" s="332"/>
      <c r="CN75" s="332"/>
      <c r="CO75" s="332"/>
      <c r="CP75" s="332"/>
      <c r="CQ75" s="332"/>
      <c r="CR75" s="332"/>
      <c r="CS75" s="332"/>
      <c r="CT75" s="332"/>
      <c r="CU75" s="332"/>
      <c r="CV75" s="332"/>
      <c r="CW75" s="332"/>
      <c r="CX75" s="332"/>
      <c r="CY75" s="332"/>
      <c r="CZ75" s="332"/>
      <c r="DA75" s="332"/>
      <c r="DB75" s="332"/>
      <c r="DC75" s="332"/>
      <c r="DD75" s="332"/>
      <c r="DE75" s="332"/>
      <c r="DF75" s="332"/>
      <c r="DG75" s="332"/>
      <c r="DH75" s="332"/>
      <c r="DI75" s="332"/>
      <c r="DJ75" s="332"/>
      <c r="DK75" s="332"/>
      <c r="DL75" s="332"/>
      <c r="DM75" s="332"/>
      <c r="DN75" s="332"/>
      <c r="DO75" s="332"/>
      <c r="DP75" s="332"/>
      <c r="DQ75" s="332"/>
      <c r="DR75" s="332"/>
      <c r="DS75" s="332"/>
      <c r="DT75" s="332"/>
      <c r="DU75" s="332"/>
      <c r="DV75" s="332"/>
      <c r="DW75" s="332"/>
      <c r="DX75" s="332"/>
      <c r="DY75" s="332"/>
      <c r="DZ75" s="332"/>
      <c r="EA75" s="332"/>
      <c r="EB75" s="332"/>
      <c r="EC75" s="332"/>
      <c r="ED75" s="332"/>
      <c r="EE75" s="332"/>
      <c r="EF75" s="332"/>
      <c r="EG75" s="332"/>
      <c r="EH75" s="332"/>
      <c r="EI75" s="332"/>
      <c r="EJ75" s="332"/>
      <c r="EK75" s="332"/>
      <c r="EL75" s="332"/>
      <c r="EM75" s="332"/>
      <c r="EN75" s="332"/>
      <c r="EO75" s="332"/>
      <c r="EP75" s="332"/>
      <c r="EQ75" s="332"/>
      <c r="ER75" s="332"/>
      <c r="ES75" s="332"/>
      <c r="ET75" s="332"/>
      <c r="EU75" s="332"/>
      <c r="EV75" s="332"/>
      <c r="EW75" s="332"/>
      <c r="EX75" s="332"/>
      <c r="EY75" s="332"/>
      <c r="EZ75" s="332"/>
      <c r="FA75" s="332"/>
      <c r="FB75" s="332"/>
      <c r="FC75" s="332"/>
      <c r="FD75" s="332"/>
      <c r="FE75" s="332"/>
      <c r="FF75" s="332"/>
      <c r="FG75" s="332"/>
      <c r="FH75" s="332"/>
      <c r="FI75" s="332"/>
      <c r="FJ75" s="332"/>
      <c r="FK75" s="332"/>
      <c r="FL75" s="332"/>
      <c r="FM75" s="332"/>
      <c r="FN75" s="332"/>
      <c r="FO75" s="332"/>
      <c r="FP75" s="332"/>
      <c r="FQ75" s="332"/>
      <c r="FR75" s="332"/>
      <c r="FS75" s="332"/>
      <c r="FT75" s="332"/>
      <c r="FU75" s="332"/>
      <c r="FV75" s="332"/>
      <c r="FW75" s="332"/>
      <c r="FX75" s="332"/>
      <c r="FY75" s="332"/>
      <c r="FZ75" s="332"/>
      <c r="GA75" s="332"/>
      <c r="GB75" s="332"/>
      <c r="GC75" s="332"/>
      <c r="GD75" s="332"/>
      <c r="GE75" s="332"/>
      <c r="GF75" s="332"/>
      <c r="GG75" s="332"/>
      <c r="GH75" s="332"/>
      <c r="GI75" s="332"/>
      <c r="GJ75" s="332"/>
      <c r="GK75" s="332"/>
      <c r="GL75" s="332"/>
      <c r="GM75" s="332"/>
      <c r="GN75" s="332"/>
      <c r="GO75" s="332"/>
      <c r="GP75" s="332"/>
      <c r="GQ75" s="332"/>
      <c r="GR75" s="332"/>
      <c r="GS75" s="332"/>
      <c r="GT75" s="332"/>
      <c r="GU75" s="332"/>
      <c r="GV75" s="332"/>
      <c r="GW75" s="332"/>
      <c r="GX75" s="332"/>
      <c r="GY75" s="332"/>
      <c r="GZ75" s="332"/>
      <c r="HA75" s="332"/>
      <c r="HB75" s="332"/>
      <c r="HC75" s="332"/>
      <c r="HD75" s="332"/>
      <c r="HE75" s="332"/>
      <c r="HF75" s="332"/>
      <c r="HG75" s="332"/>
      <c r="HH75" s="332"/>
      <c r="HI75" s="332"/>
      <c r="HJ75" s="332"/>
      <c r="HK75" s="332"/>
      <c r="HL75" s="332"/>
      <c r="HM75" s="332"/>
      <c r="HN75" s="332"/>
      <c r="HO75" s="332"/>
      <c r="HP75" s="332"/>
      <c r="HQ75" s="332"/>
      <c r="HR75" s="332"/>
      <c r="HS75" s="332"/>
      <c r="HT75" s="332"/>
      <c r="HU75" s="332"/>
      <c r="HV75" s="332"/>
      <c r="HW75" s="332"/>
      <c r="HX75" s="332"/>
      <c r="HY75" s="332"/>
    </row>
    <row r="76" s="301" customFormat="1" ht="24" customHeight="1" spans="1:233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2"/>
      <c r="AZ76" s="332"/>
      <c r="BA76" s="332"/>
      <c r="BB76" s="332"/>
      <c r="BC76" s="332"/>
      <c r="BD76" s="332"/>
      <c r="BE76" s="332"/>
      <c r="BF76" s="332"/>
      <c r="BG76" s="332"/>
      <c r="BH76" s="332"/>
      <c r="BI76" s="332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2"/>
      <c r="BV76" s="332"/>
      <c r="BW76" s="332"/>
      <c r="BX76" s="332"/>
      <c r="BY76" s="332"/>
      <c r="BZ76" s="332"/>
      <c r="CA76" s="332"/>
      <c r="CB76" s="332"/>
      <c r="CC76" s="332"/>
      <c r="CD76" s="332"/>
      <c r="CE76" s="332"/>
      <c r="CF76" s="332"/>
      <c r="CG76" s="332"/>
      <c r="CH76" s="332"/>
      <c r="CI76" s="332"/>
      <c r="CJ76" s="332"/>
      <c r="CK76" s="332"/>
      <c r="CL76" s="332"/>
      <c r="CM76" s="332"/>
      <c r="CN76" s="332"/>
      <c r="CO76" s="332"/>
      <c r="CP76" s="332"/>
      <c r="CQ76" s="332"/>
      <c r="CR76" s="332"/>
      <c r="CS76" s="332"/>
      <c r="CT76" s="332"/>
      <c r="CU76" s="332"/>
      <c r="CV76" s="332"/>
      <c r="CW76" s="332"/>
      <c r="CX76" s="332"/>
      <c r="CY76" s="332"/>
      <c r="CZ76" s="332"/>
      <c r="DA76" s="332"/>
      <c r="DB76" s="332"/>
      <c r="DC76" s="332"/>
      <c r="DD76" s="332"/>
      <c r="DE76" s="332"/>
      <c r="DF76" s="332"/>
      <c r="DG76" s="332"/>
      <c r="DH76" s="332"/>
      <c r="DI76" s="332"/>
      <c r="DJ76" s="332"/>
      <c r="DK76" s="332"/>
      <c r="DL76" s="332"/>
      <c r="DM76" s="332"/>
      <c r="DN76" s="332"/>
      <c r="DO76" s="332"/>
      <c r="DP76" s="332"/>
      <c r="DQ76" s="332"/>
      <c r="DR76" s="332"/>
      <c r="DS76" s="332"/>
      <c r="DT76" s="332"/>
      <c r="DU76" s="332"/>
      <c r="DV76" s="332"/>
      <c r="DW76" s="332"/>
      <c r="DX76" s="332"/>
      <c r="DY76" s="332"/>
      <c r="DZ76" s="332"/>
      <c r="EA76" s="332"/>
      <c r="EB76" s="332"/>
      <c r="EC76" s="332"/>
      <c r="ED76" s="332"/>
      <c r="EE76" s="332"/>
      <c r="EF76" s="332"/>
      <c r="EG76" s="332"/>
      <c r="EH76" s="332"/>
      <c r="EI76" s="332"/>
      <c r="EJ76" s="332"/>
      <c r="EK76" s="332"/>
      <c r="EL76" s="332"/>
      <c r="EM76" s="332"/>
      <c r="EN76" s="332"/>
      <c r="EO76" s="332"/>
      <c r="EP76" s="332"/>
      <c r="EQ76" s="332"/>
      <c r="ER76" s="332"/>
      <c r="ES76" s="332"/>
      <c r="ET76" s="332"/>
      <c r="EU76" s="332"/>
      <c r="EV76" s="332"/>
      <c r="EW76" s="332"/>
      <c r="EX76" s="332"/>
      <c r="EY76" s="332"/>
      <c r="EZ76" s="332"/>
      <c r="FA76" s="332"/>
      <c r="FB76" s="332"/>
      <c r="FC76" s="332"/>
      <c r="FD76" s="332"/>
      <c r="FE76" s="332"/>
      <c r="FF76" s="332"/>
      <c r="FG76" s="332"/>
      <c r="FH76" s="332"/>
      <c r="FI76" s="332"/>
      <c r="FJ76" s="332"/>
      <c r="FK76" s="332"/>
      <c r="FL76" s="332"/>
      <c r="FM76" s="332"/>
      <c r="FN76" s="332"/>
      <c r="FO76" s="332"/>
      <c r="FP76" s="332"/>
      <c r="FQ76" s="332"/>
      <c r="FR76" s="332"/>
      <c r="FS76" s="332"/>
      <c r="FT76" s="332"/>
      <c r="FU76" s="332"/>
      <c r="FV76" s="332"/>
      <c r="FW76" s="332"/>
      <c r="FX76" s="332"/>
      <c r="FY76" s="332"/>
      <c r="FZ76" s="332"/>
      <c r="GA76" s="332"/>
      <c r="GB76" s="332"/>
      <c r="GC76" s="332"/>
      <c r="GD76" s="332"/>
      <c r="GE76" s="332"/>
      <c r="GF76" s="332"/>
      <c r="GG76" s="332"/>
      <c r="GH76" s="332"/>
      <c r="GI76" s="332"/>
      <c r="GJ76" s="332"/>
      <c r="GK76" s="332"/>
      <c r="GL76" s="332"/>
      <c r="GM76" s="332"/>
      <c r="GN76" s="332"/>
      <c r="GO76" s="332"/>
      <c r="GP76" s="332"/>
      <c r="GQ76" s="332"/>
      <c r="GR76" s="332"/>
      <c r="GS76" s="332"/>
      <c r="GT76" s="332"/>
      <c r="GU76" s="332"/>
      <c r="GV76" s="332"/>
      <c r="GW76" s="332"/>
      <c r="GX76" s="332"/>
      <c r="GY76" s="332"/>
      <c r="GZ76" s="332"/>
      <c r="HA76" s="332"/>
      <c r="HB76" s="332"/>
      <c r="HC76" s="332"/>
      <c r="HD76" s="332"/>
      <c r="HE76" s="332"/>
      <c r="HF76" s="332"/>
      <c r="HG76" s="332"/>
      <c r="HH76" s="332"/>
      <c r="HI76" s="332"/>
      <c r="HJ76" s="332"/>
      <c r="HK76" s="332"/>
      <c r="HL76" s="332"/>
      <c r="HM76" s="332"/>
      <c r="HN76" s="332"/>
      <c r="HO76" s="332"/>
      <c r="HP76" s="332"/>
      <c r="HQ76" s="332"/>
      <c r="HR76" s="332"/>
      <c r="HS76" s="332"/>
      <c r="HT76" s="332"/>
      <c r="HU76" s="332"/>
      <c r="HV76" s="332"/>
      <c r="HW76" s="332"/>
      <c r="HX76" s="332"/>
      <c r="HY76" s="332"/>
    </row>
    <row r="77" s="301" customFormat="1" ht="24" customHeight="1" spans="1:233">
      <c r="A77" s="332"/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332"/>
      <c r="BW77" s="332"/>
      <c r="BX77" s="332"/>
      <c r="BY77" s="332"/>
      <c r="BZ77" s="332"/>
      <c r="CA77" s="332"/>
      <c r="CB77" s="332"/>
      <c r="CC77" s="332"/>
      <c r="CD77" s="332"/>
      <c r="CE77" s="332"/>
      <c r="CF77" s="332"/>
      <c r="CG77" s="332"/>
      <c r="CH77" s="332"/>
      <c r="CI77" s="332"/>
      <c r="CJ77" s="332"/>
      <c r="CK77" s="332"/>
      <c r="CL77" s="332"/>
      <c r="CM77" s="332"/>
      <c r="CN77" s="332"/>
      <c r="CO77" s="332"/>
      <c r="CP77" s="332"/>
      <c r="CQ77" s="332"/>
      <c r="CR77" s="332"/>
      <c r="CS77" s="332"/>
      <c r="CT77" s="332"/>
      <c r="CU77" s="332"/>
      <c r="CV77" s="332"/>
      <c r="CW77" s="332"/>
      <c r="CX77" s="332"/>
      <c r="CY77" s="332"/>
      <c r="CZ77" s="332"/>
      <c r="DA77" s="332"/>
      <c r="DB77" s="332"/>
      <c r="DC77" s="332"/>
      <c r="DD77" s="332"/>
      <c r="DE77" s="332"/>
      <c r="DF77" s="332"/>
      <c r="DG77" s="332"/>
      <c r="DH77" s="332"/>
      <c r="DI77" s="332"/>
      <c r="DJ77" s="332"/>
      <c r="DK77" s="332"/>
      <c r="DL77" s="332"/>
      <c r="DM77" s="332"/>
      <c r="DN77" s="332"/>
      <c r="DO77" s="332"/>
      <c r="DP77" s="332"/>
      <c r="DQ77" s="332"/>
      <c r="DR77" s="332"/>
      <c r="DS77" s="332"/>
      <c r="DT77" s="332"/>
      <c r="DU77" s="332"/>
      <c r="DV77" s="332"/>
      <c r="DW77" s="332"/>
      <c r="DX77" s="332"/>
      <c r="DY77" s="332"/>
      <c r="DZ77" s="332"/>
      <c r="EA77" s="332"/>
      <c r="EB77" s="332"/>
      <c r="EC77" s="332"/>
      <c r="ED77" s="332"/>
      <c r="EE77" s="332"/>
      <c r="EF77" s="332"/>
      <c r="EG77" s="332"/>
      <c r="EH77" s="332"/>
      <c r="EI77" s="332"/>
      <c r="EJ77" s="332"/>
      <c r="EK77" s="332"/>
      <c r="EL77" s="332"/>
      <c r="EM77" s="332"/>
      <c r="EN77" s="332"/>
      <c r="EO77" s="332"/>
      <c r="EP77" s="332"/>
      <c r="EQ77" s="332"/>
      <c r="ER77" s="332"/>
      <c r="ES77" s="332"/>
      <c r="ET77" s="332"/>
      <c r="EU77" s="332"/>
      <c r="EV77" s="332"/>
      <c r="EW77" s="332"/>
      <c r="EX77" s="332"/>
      <c r="EY77" s="332"/>
      <c r="EZ77" s="332"/>
      <c r="FA77" s="332"/>
      <c r="FB77" s="332"/>
      <c r="FC77" s="332"/>
      <c r="FD77" s="332"/>
      <c r="FE77" s="332"/>
      <c r="FF77" s="332"/>
      <c r="FG77" s="332"/>
      <c r="FH77" s="332"/>
      <c r="FI77" s="332"/>
      <c r="FJ77" s="332"/>
      <c r="FK77" s="332"/>
      <c r="FL77" s="332"/>
      <c r="FM77" s="332"/>
      <c r="FN77" s="332"/>
      <c r="FO77" s="332"/>
      <c r="FP77" s="332"/>
      <c r="FQ77" s="332"/>
      <c r="FR77" s="332"/>
      <c r="FS77" s="332"/>
      <c r="FT77" s="332"/>
      <c r="FU77" s="332"/>
      <c r="FV77" s="332"/>
      <c r="FW77" s="332"/>
      <c r="FX77" s="332"/>
      <c r="FY77" s="332"/>
      <c r="FZ77" s="332"/>
      <c r="GA77" s="332"/>
      <c r="GB77" s="332"/>
      <c r="GC77" s="332"/>
      <c r="GD77" s="332"/>
      <c r="GE77" s="332"/>
      <c r="GF77" s="332"/>
      <c r="GG77" s="332"/>
      <c r="GH77" s="332"/>
      <c r="GI77" s="332"/>
      <c r="GJ77" s="332"/>
      <c r="GK77" s="332"/>
      <c r="GL77" s="332"/>
      <c r="GM77" s="332"/>
      <c r="GN77" s="332"/>
      <c r="GO77" s="332"/>
      <c r="GP77" s="332"/>
      <c r="GQ77" s="332"/>
      <c r="GR77" s="332"/>
      <c r="GS77" s="332"/>
      <c r="GT77" s="332"/>
      <c r="GU77" s="332"/>
      <c r="GV77" s="332"/>
      <c r="GW77" s="332"/>
      <c r="GX77" s="332"/>
      <c r="GY77" s="332"/>
      <c r="GZ77" s="332"/>
      <c r="HA77" s="332"/>
      <c r="HB77" s="332"/>
      <c r="HC77" s="332"/>
      <c r="HD77" s="332"/>
      <c r="HE77" s="332"/>
      <c r="HF77" s="332"/>
      <c r="HG77" s="332"/>
      <c r="HH77" s="332"/>
      <c r="HI77" s="332"/>
      <c r="HJ77" s="332"/>
      <c r="HK77" s="332"/>
      <c r="HL77" s="332"/>
      <c r="HM77" s="332"/>
      <c r="HN77" s="332"/>
      <c r="HO77" s="332"/>
      <c r="HP77" s="332"/>
      <c r="HQ77" s="332"/>
      <c r="HR77" s="332"/>
      <c r="HS77" s="332"/>
      <c r="HT77" s="332"/>
      <c r="HU77" s="332"/>
      <c r="HV77" s="332"/>
      <c r="HW77" s="332"/>
      <c r="HX77" s="332"/>
      <c r="HY77" s="332"/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77"/>
  <sheetViews>
    <sheetView showGridLines="0" showZeros="0" view="pageBreakPreview" zoomScale="115" zoomScaleNormal="100" workbookViewId="0">
      <selection activeCell="A2" sqref="A2:M2"/>
    </sheetView>
  </sheetViews>
  <sheetFormatPr defaultColWidth="8.75" defaultRowHeight="14.25"/>
  <cols>
    <col min="1" max="1" width="5.625" style="296" customWidth="1"/>
    <col min="2" max="3" width="15.625" style="296" customWidth="1"/>
    <col min="4" max="5" width="7.375" style="296" customWidth="1"/>
    <col min="6" max="7" width="4.875" style="296" customWidth="1"/>
    <col min="8" max="8" width="6.375" style="296" customWidth="1"/>
    <col min="9" max="9" width="6.25" style="296" customWidth="1"/>
    <col min="10" max="12" width="6.375" style="296" customWidth="1"/>
    <col min="13" max="13" width="15.625" style="296" customWidth="1"/>
    <col min="14" max="30" width="9" style="296"/>
    <col min="31" max="16384" width="8.75" style="296"/>
  </cols>
  <sheetData>
    <row r="1" s="296" customFormat="1" ht="20.1" customHeight="1" spans="1:1">
      <c r="A1" s="268" t="s">
        <v>851</v>
      </c>
    </row>
    <row r="2" s="296" customFormat="1" ht="39.95" customHeight="1" spans="1:13">
      <c r="A2" s="302" t="s">
        <v>852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="297" customFormat="1" ht="20.1" customHeight="1" spans="12:13">
      <c r="L3" s="312"/>
      <c r="M3" s="313" t="s">
        <v>134</v>
      </c>
    </row>
    <row r="4" s="297" customFormat="1" ht="24.95" customHeight="1" spans="1:13">
      <c r="A4" s="303" t="s">
        <v>853</v>
      </c>
      <c r="B4" s="304" t="s">
        <v>854</v>
      </c>
      <c r="C4" s="304" t="s">
        <v>855</v>
      </c>
      <c r="D4" s="303" t="s">
        <v>856</v>
      </c>
      <c r="E4" s="303" t="s">
        <v>857</v>
      </c>
      <c r="F4" s="303"/>
      <c r="G4" s="303"/>
      <c r="H4" s="303"/>
      <c r="I4" s="303" t="s">
        <v>858</v>
      </c>
      <c r="J4" s="303"/>
      <c r="K4" s="303"/>
      <c r="L4" s="303"/>
      <c r="M4" s="305" t="s">
        <v>859</v>
      </c>
    </row>
    <row r="5" s="298" customFormat="1" ht="24.95" customHeight="1" spans="1:13">
      <c r="A5" s="303"/>
      <c r="B5" s="304"/>
      <c r="C5" s="304"/>
      <c r="D5" s="303"/>
      <c r="E5" s="305" t="s">
        <v>860</v>
      </c>
      <c r="F5" s="303" t="s">
        <v>861</v>
      </c>
      <c r="G5" s="303" t="s">
        <v>862</v>
      </c>
      <c r="H5" s="303" t="s">
        <v>863</v>
      </c>
      <c r="I5" s="305" t="s">
        <v>860</v>
      </c>
      <c r="J5" s="303" t="s">
        <v>861</v>
      </c>
      <c r="K5" s="303" t="s">
        <v>862</v>
      </c>
      <c r="L5" s="303" t="s">
        <v>863</v>
      </c>
      <c r="M5" s="305"/>
    </row>
    <row r="6" s="48" customFormat="1" ht="80.1" customHeight="1" spans="1:14">
      <c r="A6" s="306">
        <v>1</v>
      </c>
      <c r="B6" s="307" t="s">
        <v>864</v>
      </c>
      <c r="C6" s="307" t="s">
        <v>865</v>
      </c>
      <c r="D6" s="308">
        <v>25000</v>
      </c>
      <c r="E6" s="309">
        <v>10000</v>
      </c>
      <c r="F6" s="310"/>
      <c r="G6" s="311"/>
      <c r="H6" s="311">
        <v>10000</v>
      </c>
      <c r="I6" s="314">
        <v>9200</v>
      </c>
      <c r="J6" s="315"/>
      <c r="K6" s="314"/>
      <c r="L6" s="314">
        <v>9200</v>
      </c>
      <c r="M6" s="314"/>
      <c r="N6" s="316"/>
    </row>
    <row r="7" s="296" customFormat="1" ht="94.5" spans="1:14">
      <c r="A7" s="308">
        <v>2</v>
      </c>
      <c r="B7" s="308" t="s">
        <v>866</v>
      </c>
      <c r="C7" s="308" t="s">
        <v>867</v>
      </c>
      <c r="D7" s="308">
        <v>20000</v>
      </c>
      <c r="E7" s="308">
        <v>5000</v>
      </c>
      <c r="F7" s="308"/>
      <c r="G7" s="308"/>
      <c r="H7" s="308">
        <v>5000</v>
      </c>
      <c r="I7" s="308">
        <v>4550</v>
      </c>
      <c r="J7" s="308"/>
      <c r="K7" s="308"/>
      <c r="L7" s="308">
        <v>4550</v>
      </c>
      <c r="M7" s="308"/>
      <c r="N7" s="317"/>
    </row>
    <row r="8" s="299" customFormat="1" ht="27" spans="1:30">
      <c r="A8" s="306">
        <v>3</v>
      </c>
      <c r="B8" s="308" t="s">
        <v>868</v>
      </c>
      <c r="C8" s="308" t="s">
        <v>869</v>
      </c>
      <c r="D8" s="308">
        <v>12600</v>
      </c>
      <c r="E8" s="308">
        <v>5000</v>
      </c>
      <c r="F8" s="308"/>
      <c r="G8" s="308"/>
      <c r="H8" s="308">
        <v>5000</v>
      </c>
      <c r="I8" s="308">
        <v>4800</v>
      </c>
      <c r="J8" s="308"/>
      <c r="K8" s="308"/>
      <c r="L8" s="308">
        <v>4800</v>
      </c>
      <c r="M8" s="308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</row>
    <row r="9" s="300" customFormat="1" ht="40.5" spans="1:30">
      <c r="A9" s="308">
        <v>4</v>
      </c>
      <c r="B9" s="308" t="s">
        <v>870</v>
      </c>
      <c r="C9" s="308" t="s">
        <v>871</v>
      </c>
      <c r="D9" s="308">
        <v>110000</v>
      </c>
      <c r="E9" s="308">
        <v>10000</v>
      </c>
      <c r="F9" s="308"/>
      <c r="G9" s="308"/>
      <c r="H9" s="308">
        <v>10000</v>
      </c>
      <c r="I9" s="308">
        <v>9400</v>
      </c>
      <c r="J9" s="308"/>
      <c r="K9" s="308"/>
      <c r="L9" s="308">
        <v>9400</v>
      </c>
      <c r="M9" s="308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</row>
    <row r="10" s="299" customFormat="1" ht="108" spans="1:30">
      <c r="A10" s="306">
        <v>5</v>
      </c>
      <c r="B10" s="308" t="s">
        <v>872</v>
      </c>
      <c r="C10" s="308" t="s">
        <v>873</v>
      </c>
      <c r="D10" s="308">
        <v>12000</v>
      </c>
      <c r="E10" s="308">
        <v>12000</v>
      </c>
      <c r="F10" s="308"/>
      <c r="G10" s="308"/>
      <c r="H10" s="308">
        <v>12000</v>
      </c>
      <c r="I10" s="308">
        <v>7800</v>
      </c>
      <c r="J10" s="308"/>
      <c r="K10" s="308"/>
      <c r="L10" s="308">
        <v>7800</v>
      </c>
      <c r="M10" s="308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</row>
    <row r="11" s="299" customFormat="1" spans="1:30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</row>
    <row r="12" s="299" customFormat="1" spans="1:30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</row>
    <row r="13" s="299" customFormat="1" spans="1:30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</row>
    <row r="14" s="299" customFormat="1" spans="1:30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</row>
    <row r="15" s="299" customFormat="1" spans="1:30">
      <c r="A15" s="296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</row>
    <row r="16" s="299" customFormat="1" spans="1:30">
      <c r="A16" s="296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</row>
    <row r="17" s="299" customFormat="1" spans="1:30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</row>
    <row r="18" s="299" customFormat="1" spans="1:30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</row>
    <row r="19" s="299" customFormat="1" spans="1:30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</row>
    <row r="20" s="299" customFormat="1" spans="1:30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</row>
    <row r="21" s="299" customFormat="1" spans="1:30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</row>
    <row r="22" s="299" customFormat="1" spans="1:30">
      <c r="A22" s="296"/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</row>
    <row r="23" s="299" customFormat="1" spans="1:30">
      <c r="A23" s="296"/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</row>
    <row r="24" s="299" customFormat="1" spans="1:30">
      <c r="A24" s="296"/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</row>
    <row r="25" s="299" customFormat="1" spans="1:30">
      <c r="A25" s="296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</row>
    <row r="26" s="299" customFormat="1" spans="1:30">
      <c r="A26" s="296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</row>
    <row r="27" s="299" customFormat="1" spans="1:30">
      <c r="A27" s="296"/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</row>
    <row r="28" s="301" customFormat="1" spans="1:232">
      <c r="A28" s="296"/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6"/>
      <c r="EW28" s="296"/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296"/>
      <c r="FL28" s="296"/>
      <c r="FM28" s="296"/>
      <c r="FN28" s="296"/>
      <c r="FO28" s="296"/>
      <c r="FP28" s="296"/>
      <c r="FQ28" s="296"/>
      <c r="FR28" s="296"/>
      <c r="FS28" s="296"/>
      <c r="FT28" s="296"/>
      <c r="FU28" s="296"/>
      <c r="FV28" s="296"/>
      <c r="FW28" s="296"/>
      <c r="FX28" s="296"/>
      <c r="FY28" s="296"/>
      <c r="FZ28" s="296"/>
      <c r="GA28" s="296"/>
      <c r="GB28" s="296"/>
      <c r="GC28" s="296"/>
      <c r="GD28" s="296"/>
      <c r="GE28" s="296"/>
      <c r="GF28" s="296"/>
      <c r="GG28" s="296"/>
      <c r="GH28" s="296"/>
      <c r="GI28" s="296"/>
      <c r="GJ28" s="296"/>
      <c r="GK28" s="296"/>
      <c r="GL28" s="296"/>
      <c r="GM28" s="296"/>
      <c r="GN28" s="296"/>
      <c r="GO28" s="296"/>
      <c r="GP28" s="296"/>
      <c r="GQ28" s="296"/>
      <c r="GR28" s="296"/>
      <c r="GS28" s="296"/>
      <c r="GT28" s="296"/>
      <c r="GU28" s="296"/>
      <c r="GV28" s="296"/>
      <c r="GW28" s="296"/>
      <c r="GX28" s="296"/>
      <c r="GY28" s="296"/>
      <c r="GZ28" s="296"/>
      <c r="HA28" s="296"/>
      <c r="HB28" s="296"/>
      <c r="HC28" s="296"/>
      <c r="HD28" s="296"/>
      <c r="HE28" s="296"/>
      <c r="HF28" s="296"/>
      <c r="HG28" s="296"/>
      <c r="HH28" s="296"/>
      <c r="HI28" s="296"/>
      <c r="HJ28" s="296"/>
      <c r="HK28" s="296"/>
      <c r="HL28" s="296"/>
      <c r="HM28" s="296"/>
      <c r="HN28" s="296"/>
      <c r="HO28" s="296"/>
      <c r="HP28" s="296"/>
      <c r="HQ28" s="296"/>
      <c r="HR28" s="296"/>
      <c r="HS28" s="296"/>
      <c r="HT28" s="296"/>
      <c r="HU28" s="296"/>
      <c r="HV28" s="296"/>
      <c r="HW28" s="296"/>
      <c r="HX28" s="296"/>
    </row>
    <row r="29" s="301" customFormat="1" spans="1:232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6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  <c r="DT29" s="296"/>
      <c r="DU29" s="296"/>
      <c r="DV29" s="296"/>
      <c r="DW29" s="296"/>
      <c r="DX29" s="296"/>
      <c r="DY29" s="296"/>
      <c r="DZ29" s="296"/>
      <c r="EA29" s="296"/>
      <c r="EB29" s="296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6"/>
      <c r="EN29" s="296"/>
      <c r="EO29" s="296"/>
      <c r="EP29" s="296"/>
      <c r="EQ29" s="296"/>
      <c r="ER29" s="296"/>
      <c r="ES29" s="296"/>
      <c r="ET29" s="296"/>
      <c r="EU29" s="296"/>
      <c r="EV29" s="296"/>
      <c r="EW29" s="296"/>
      <c r="EX29" s="296"/>
      <c r="EY29" s="296"/>
      <c r="EZ29" s="296"/>
      <c r="FA29" s="296"/>
      <c r="FB29" s="296"/>
      <c r="FC29" s="296"/>
      <c r="FD29" s="296"/>
      <c r="FE29" s="296"/>
      <c r="FF29" s="296"/>
      <c r="FG29" s="296"/>
      <c r="FH29" s="296"/>
      <c r="FI29" s="296"/>
      <c r="FJ29" s="296"/>
      <c r="FK29" s="296"/>
      <c r="FL29" s="296"/>
      <c r="FM29" s="296"/>
      <c r="FN29" s="296"/>
      <c r="FO29" s="296"/>
      <c r="FP29" s="296"/>
      <c r="FQ29" s="296"/>
      <c r="FR29" s="296"/>
      <c r="FS29" s="296"/>
      <c r="FT29" s="296"/>
      <c r="FU29" s="296"/>
      <c r="FV29" s="296"/>
      <c r="FW29" s="296"/>
      <c r="FX29" s="296"/>
      <c r="FY29" s="296"/>
      <c r="FZ29" s="296"/>
      <c r="GA29" s="296"/>
      <c r="GB29" s="296"/>
      <c r="GC29" s="296"/>
      <c r="GD29" s="296"/>
      <c r="GE29" s="296"/>
      <c r="GF29" s="296"/>
      <c r="GG29" s="296"/>
      <c r="GH29" s="296"/>
      <c r="GI29" s="296"/>
      <c r="GJ29" s="296"/>
      <c r="GK29" s="296"/>
      <c r="GL29" s="296"/>
      <c r="GM29" s="296"/>
      <c r="GN29" s="296"/>
      <c r="GO29" s="296"/>
      <c r="GP29" s="296"/>
      <c r="GQ29" s="296"/>
      <c r="GR29" s="296"/>
      <c r="GS29" s="296"/>
      <c r="GT29" s="296"/>
      <c r="GU29" s="296"/>
      <c r="GV29" s="296"/>
      <c r="GW29" s="296"/>
      <c r="GX29" s="296"/>
      <c r="GY29" s="296"/>
      <c r="GZ29" s="296"/>
      <c r="HA29" s="296"/>
      <c r="HB29" s="296"/>
      <c r="HC29" s="296"/>
      <c r="HD29" s="296"/>
      <c r="HE29" s="296"/>
      <c r="HF29" s="296"/>
      <c r="HG29" s="296"/>
      <c r="HH29" s="296"/>
      <c r="HI29" s="296"/>
      <c r="HJ29" s="296"/>
      <c r="HK29" s="296"/>
      <c r="HL29" s="296"/>
      <c r="HM29" s="296"/>
      <c r="HN29" s="296"/>
      <c r="HO29" s="296"/>
      <c r="HP29" s="296"/>
      <c r="HQ29" s="296"/>
      <c r="HR29" s="296"/>
      <c r="HS29" s="296"/>
      <c r="HT29" s="296"/>
      <c r="HU29" s="296"/>
      <c r="HV29" s="296"/>
      <c r="HW29" s="296"/>
      <c r="HX29" s="296"/>
    </row>
    <row r="30" s="301" customFormat="1" spans="1:232">
      <c r="A30" s="296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6"/>
      <c r="EX30" s="296"/>
      <c r="EY30" s="296"/>
      <c r="EZ30" s="296"/>
      <c r="FA30" s="296"/>
      <c r="FB30" s="296"/>
      <c r="FC30" s="296"/>
      <c r="FD30" s="296"/>
      <c r="FE30" s="296"/>
      <c r="FF30" s="296"/>
      <c r="FG30" s="296"/>
      <c r="FH30" s="296"/>
      <c r="FI30" s="296"/>
      <c r="FJ30" s="296"/>
      <c r="FK30" s="296"/>
      <c r="FL30" s="296"/>
      <c r="FM30" s="296"/>
      <c r="FN30" s="296"/>
      <c r="FO30" s="296"/>
      <c r="FP30" s="296"/>
      <c r="FQ30" s="296"/>
      <c r="FR30" s="296"/>
      <c r="FS30" s="296"/>
      <c r="FT30" s="296"/>
      <c r="FU30" s="296"/>
      <c r="FV30" s="296"/>
      <c r="FW30" s="296"/>
      <c r="FX30" s="296"/>
      <c r="FY30" s="296"/>
      <c r="FZ30" s="296"/>
      <c r="GA30" s="296"/>
      <c r="GB30" s="296"/>
      <c r="GC30" s="296"/>
      <c r="GD30" s="296"/>
      <c r="GE30" s="296"/>
      <c r="GF30" s="296"/>
      <c r="GG30" s="296"/>
      <c r="GH30" s="296"/>
      <c r="GI30" s="296"/>
      <c r="GJ30" s="296"/>
      <c r="GK30" s="296"/>
      <c r="GL30" s="296"/>
      <c r="GM30" s="296"/>
      <c r="GN30" s="296"/>
      <c r="GO30" s="296"/>
      <c r="GP30" s="296"/>
      <c r="GQ30" s="296"/>
      <c r="GR30" s="296"/>
      <c r="GS30" s="296"/>
      <c r="GT30" s="296"/>
      <c r="GU30" s="296"/>
      <c r="GV30" s="296"/>
      <c r="GW30" s="296"/>
      <c r="GX30" s="296"/>
      <c r="GY30" s="296"/>
      <c r="GZ30" s="296"/>
      <c r="HA30" s="296"/>
      <c r="HB30" s="296"/>
      <c r="HC30" s="296"/>
      <c r="HD30" s="296"/>
      <c r="HE30" s="296"/>
      <c r="HF30" s="296"/>
      <c r="HG30" s="296"/>
      <c r="HH30" s="296"/>
      <c r="HI30" s="296"/>
      <c r="HJ30" s="296"/>
      <c r="HK30" s="296"/>
      <c r="HL30" s="296"/>
      <c r="HM30" s="296"/>
      <c r="HN30" s="296"/>
      <c r="HO30" s="296"/>
      <c r="HP30" s="296"/>
      <c r="HQ30" s="296"/>
      <c r="HR30" s="296"/>
      <c r="HS30" s="296"/>
      <c r="HT30" s="296"/>
      <c r="HU30" s="296"/>
      <c r="HV30" s="296"/>
      <c r="HW30" s="296"/>
      <c r="HX30" s="296"/>
    </row>
    <row r="31" s="301" customFormat="1" spans="1:232">
      <c r="A31" s="296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6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6"/>
      <c r="DX31" s="296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6"/>
      <c r="EV31" s="296"/>
      <c r="EW31" s="296"/>
      <c r="EX31" s="296"/>
      <c r="EY31" s="296"/>
      <c r="EZ31" s="296"/>
      <c r="FA31" s="296"/>
      <c r="FB31" s="296"/>
      <c r="FC31" s="296"/>
      <c r="FD31" s="296"/>
      <c r="FE31" s="296"/>
      <c r="FF31" s="296"/>
      <c r="FG31" s="296"/>
      <c r="FH31" s="296"/>
      <c r="FI31" s="296"/>
      <c r="FJ31" s="296"/>
      <c r="FK31" s="296"/>
      <c r="FL31" s="296"/>
      <c r="FM31" s="296"/>
      <c r="FN31" s="296"/>
      <c r="FO31" s="296"/>
      <c r="FP31" s="296"/>
      <c r="FQ31" s="296"/>
      <c r="FR31" s="296"/>
      <c r="FS31" s="296"/>
      <c r="FT31" s="296"/>
      <c r="FU31" s="296"/>
      <c r="FV31" s="296"/>
      <c r="FW31" s="296"/>
      <c r="FX31" s="296"/>
      <c r="FY31" s="296"/>
      <c r="FZ31" s="296"/>
      <c r="GA31" s="296"/>
      <c r="GB31" s="296"/>
      <c r="GC31" s="296"/>
      <c r="GD31" s="296"/>
      <c r="GE31" s="296"/>
      <c r="GF31" s="296"/>
      <c r="GG31" s="296"/>
      <c r="GH31" s="296"/>
      <c r="GI31" s="296"/>
      <c r="GJ31" s="296"/>
      <c r="GK31" s="296"/>
      <c r="GL31" s="296"/>
      <c r="GM31" s="296"/>
      <c r="GN31" s="296"/>
      <c r="GO31" s="296"/>
      <c r="GP31" s="296"/>
      <c r="GQ31" s="296"/>
      <c r="GR31" s="296"/>
      <c r="GS31" s="296"/>
      <c r="GT31" s="296"/>
      <c r="GU31" s="296"/>
      <c r="GV31" s="296"/>
      <c r="GW31" s="296"/>
      <c r="GX31" s="296"/>
      <c r="GY31" s="296"/>
      <c r="GZ31" s="296"/>
      <c r="HA31" s="296"/>
      <c r="HB31" s="296"/>
      <c r="HC31" s="296"/>
      <c r="HD31" s="296"/>
      <c r="HE31" s="296"/>
      <c r="HF31" s="296"/>
      <c r="HG31" s="296"/>
      <c r="HH31" s="296"/>
      <c r="HI31" s="296"/>
      <c r="HJ31" s="296"/>
      <c r="HK31" s="296"/>
      <c r="HL31" s="296"/>
      <c r="HM31" s="296"/>
      <c r="HN31" s="296"/>
      <c r="HO31" s="296"/>
      <c r="HP31" s="296"/>
      <c r="HQ31" s="296"/>
      <c r="HR31" s="296"/>
      <c r="HS31" s="296"/>
      <c r="HT31" s="296"/>
      <c r="HU31" s="296"/>
      <c r="HV31" s="296"/>
      <c r="HW31" s="296"/>
      <c r="HX31" s="296"/>
    </row>
    <row r="32" s="301" customFormat="1" spans="1:232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6"/>
      <c r="EW32" s="296"/>
      <c r="EX32" s="296"/>
      <c r="EY32" s="296"/>
      <c r="EZ32" s="296"/>
      <c r="FA32" s="296"/>
      <c r="FB32" s="296"/>
      <c r="FC32" s="296"/>
      <c r="FD32" s="296"/>
      <c r="FE32" s="296"/>
      <c r="FF32" s="296"/>
      <c r="FG32" s="296"/>
      <c r="FH32" s="296"/>
      <c r="FI32" s="296"/>
      <c r="FJ32" s="296"/>
      <c r="FK32" s="296"/>
      <c r="FL32" s="296"/>
      <c r="FM32" s="296"/>
      <c r="FN32" s="296"/>
      <c r="FO32" s="296"/>
      <c r="FP32" s="296"/>
      <c r="FQ32" s="296"/>
      <c r="FR32" s="296"/>
      <c r="FS32" s="296"/>
      <c r="FT32" s="296"/>
      <c r="FU32" s="296"/>
      <c r="FV32" s="296"/>
      <c r="FW32" s="296"/>
      <c r="FX32" s="296"/>
      <c r="FY32" s="296"/>
      <c r="FZ32" s="296"/>
      <c r="GA32" s="296"/>
      <c r="GB32" s="296"/>
      <c r="GC32" s="296"/>
      <c r="GD32" s="296"/>
      <c r="GE32" s="296"/>
      <c r="GF32" s="296"/>
      <c r="GG32" s="296"/>
      <c r="GH32" s="296"/>
      <c r="GI32" s="296"/>
      <c r="GJ32" s="296"/>
      <c r="GK32" s="296"/>
      <c r="GL32" s="296"/>
      <c r="GM32" s="296"/>
      <c r="GN32" s="296"/>
      <c r="GO32" s="296"/>
      <c r="GP32" s="296"/>
      <c r="GQ32" s="296"/>
      <c r="GR32" s="296"/>
      <c r="GS32" s="296"/>
      <c r="GT32" s="296"/>
      <c r="GU32" s="296"/>
      <c r="GV32" s="296"/>
      <c r="GW32" s="296"/>
      <c r="GX32" s="296"/>
      <c r="GY32" s="296"/>
      <c r="GZ32" s="296"/>
      <c r="HA32" s="296"/>
      <c r="HB32" s="296"/>
      <c r="HC32" s="296"/>
      <c r="HD32" s="296"/>
      <c r="HE32" s="296"/>
      <c r="HF32" s="296"/>
      <c r="HG32" s="296"/>
      <c r="HH32" s="296"/>
      <c r="HI32" s="296"/>
      <c r="HJ32" s="296"/>
      <c r="HK32" s="296"/>
      <c r="HL32" s="296"/>
      <c r="HM32" s="296"/>
      <c r="HN32" s="296"/>
      <c r="HO32" s="296"/>
      <c r="HP32" s="296"/>
      <c r="HQ32" s="296"/>
      <c r="HR32" s="296"/>
      <c r="HS32" s="296"/>
      <c r="HT32" s="296"/>
      <c r="HU32" s="296"/>
      <c r="HV32" s="296"/>
      <c r="HW32" s="296"/>
      <c r="HX32" s="296"/>
    </row>
    <row r="33" s="301" customFormat="1" spans="1:232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  <c r="EO33" s="296"/>
      <c r="EP33" s="296"/>
      <c r="EQ33" s="296"/>
      <c r="ER33" s="296"/>
      <c r="ES33" s="296"/>
      <c r="ET33" s="296"/>
      <c r="EU33" s="296"/>
      <c r="EV33" s="296"/>
      <c r="EW33" s="296"/>
      <c r="EX33" s="296"/>
      <c r="EY33" s="296"/>
      <c r="EZ33" s="296"/>
      <c r="FA33" s="296"/>
      <c r="FB33" s="296"/>
      <c r="FC33" s="296"/>
      <c r="FD33" s="296"/>
      <c r="FE33" s="296"/>
      <c r="FF33" s="296"/>
      <c r="FG33" s="296"/>
      <c r="FH33" s="296"/>
      <c r="FI33" s="296"/>
      <c r="FJ33" s="296"/>
      <c r="FK33" s="296"/>
      <c r="FL33" s="296"/>
      <c r="FM33" s="296"/>
      <c r="FN33" s="296"/>
      <c r="FO33" s="296"/>
      <c r="FP33" s="296"/>
      <c r="FQ33" s="296"/>
      <c r="FR33" s="296"/>
      <c r="FS33" s="296"/>
      <c r="FT33" s="296"/>
      <c r="FU33" s="296"/>
      <c r="FV33" s="296"/>
      <c r="FW33" s="296"/>
      <c r="FX33" s="296"/>
      <c r="FY33" s="296"/>
      <c r="FZ33" s="296"/>
      <c r="GA33" s="296"/>
      <c r="GB33" s="296"/>
      <c r="GC33" s="296"/>
      <c r="GD33" s="296"/>
      <c r="GE33" s="296"/>
      <c r="GF33" s="296"/>
      <c r="GG33" s="296"/>
      <c r="GH33" s="296"/>
      <c r="GI33" s="296"/>
      <c r="GJ33" s="296"/>
      <c r="GK33" s="296"/>
      <c r="GL33" s="296"/>
      <c r="GM33" s="296"/>
      <c r="GN33" s="296"/>
      <c r="GO33" s="296"/>
      <c r="GP33" s="296"/>
      <c r="GQ33" s="296"/>
      <c r="GR33" s="296"/>
      <c r="GS33" s="296"/>
      <c r="GT33" s="296"/>
      <c r="GU33" s="296"/>
      <c r="GV33" s="296"/>
      <c r="GW33" s="296"/>
      <c r="GX33" s="296"/>
      <c r="GY33" s="296"/>
      <c r="GZ33" s="296"/>
      <c r="HA33" s="296"/>
      <c r="HB33" s="296"/>
      <c r="HC33" s="296"/>
      <c r="HD33" s="296"/>
      <c r="HE33" s="296"/>
      <c r="HF33" s="296"/>
      <c r="HG33" s="296"/>
      <c r="HH33" s="296"/>
      <c r="HI33" s="296"/>
      <c r="HJ33" s="296"/>
      <c r="HK33" s="296"/>
      <c r="HL33" s="296"/>
      <c r="HM33" s="296"/>
      <c r="HN33" s="296"/>
      <c r="HO33" s="296"/>
      <c r="HP33" s="296"/>
      <c r="HQ33" s="296"/>
      <c r="HR33" s="296"/>
      <c r="HS33" s="296"/>
      <c r="HT33" s="296"/>
      <c r="HU33" s="296"/>
      <c r="HV33" s="296"/>
      <c r="HW33" s="296"/>
      <c r="HX33" s="296"/>
    </row>
    <row r="34" s="301" customFormat="1" spans="1:232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6"/>
      <c r="EW34" s="296"/>
      <c r="EX34" s="296"/>
      <c r="EY34" s="296"/>
      <c r="EZ34" s="296"/>
      <c r="FA34" s="296"/>
      <c r="FB34" s="296"/>
      <c r="FC34" s="296"/>
      <c r="FD34" s="296"/>
      <c r="FE34" s="296"/>
      <c r="FF34" s="296"/>
      <c r="FG34" s="296"/>
      <c r="FH34" s="296"/>
      <c r="FI34" s="296"/>
      <c r="FJ34" s="296"/>
      <c r="FK34" s="296"/>
      <c r="FL34" s="296"/>
      <c r="FM34" s="296"/>
      <c r="FN34" s="296"/>
      <c r="FO34" s="296"/>
      <c r="FP34" s="296"/>
      <c r="FQ34" s="296"/>
      <c r="FR34" s="296"/>
      <c r="FS34" s="296"/>
      <c r="FT34" s="296"/>
      <c r="FU34" s="296"/>
      <c r="FV34" s="296"/>
      <c r="FW34" s="296"/>
      <c r="FX34" s="296"/>
      <c r="FY34" s="296"/>
      <c r="FZ34" s="296"/>
      <c r="GA34" s="296"/>
      <c r="GB34" s="296"/>
      <c r="GC34" s="296"/>
      <c r="GD34" s="296"/>
      <c r="GE34" s="296"/>
      <c r="GF34" s="296"/>
      <c r="GG34" s="296"/>
      <c r="GH34" s="296"/>
      <c r="GI34" s="296"/>
      <c r="GJ34" s="296"/>
      <c r="GK34" s="296"/>
      <c r="GL34" s="296"/>
      <c r="GM34" s="296"/>
      <c r="GN34" s="296"/>
      <c r="GO34" s="296"/>
      <c r="GP34" s="296"/>
      <c r="GQ34" s="296"/>
      <c r="GR34" s="296"/>
      <c r="GS34" s="296"/>
      <c r="GT34" s="296"/>
      <c r="GU34" s="296"/>
      <c r="GV34" s="296"/>
      <c r="GW34" s="296"/>
      <c r="GX34" s="296"/>
      <c r="GY34" s="296"/>
      <c r="GZ34" s="296"/>
      <c r="HA34" s="296"/>
      <c r="HB34" s="296"/>
      <c r="HC34" s="296"/>
      <c r="HD34" s="296"/>
      <c r="HE34" s="296"/>
      <c r="HF34" s="296"/>
      <c r="HG34" s="296"/>
      <c r="HH34" s="296"/>
      <c r="HI34" s="296"/>
      <c r="HJ34" s="296"/>
      <c r="HK34" s="296"/>
      <c r="HL34" s="296"/>
      <c r="HM34" s="296"/>
      <c r="HN34" s="296"/>
      <c r="HO34" s="296"/>
      <c r="HP34" s="296"/>
      <c r="HQ34" s="296"/>
      <c r="HR34" s="296"/>
      <c r="HS34" s="296"/>
      <c r="HT34" s="296"/>
      <c r="HU34" s="296"/>
      <c r="HV34" s="296"/>
      <c r="HW34" s="296"/>
      <c r="HX34" s="296"/>
    </row>
    <row r="35" s="301" customFormat="1" spans="1:232">
      <c r="A35" s="296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  <c r="GC35" s="296"/>
      <c r="GD35" s="296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96"/>
      <c r="HH35" s="296"/>
      <c r="HI35" s="296"/>
      <c r="HJ35" s="296"/>
      <c r="HK35" s="296"/>
      <c r="HL35" s="296"/>
      <c r="HM35" s="296"/>
      <c r="HN35" s="296"/>
      <c r="HO35" s="296"/>
      <c r="HP35" s="296"/>
      <c r="HQ35" s="296"/>
      <c r="HR35" s="296"/>
      <c r="HS35" s="296"/>
      <c r="HT35" s="296"/>
      <c r="HU35" s="296"/>
      <c r="HV35" s="296"/>
      <c r="HW35" s="296"/>
      <c r="HX35" s="296"/>
    </row>
    <row r="36" s="301" customFormat="1" spans="1:232">
      <c r="A36" s="296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296"/>
      <c r="GO36" s="296"/>
      <c r="GP36" s="296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96"/>
      <c r="HH36" s="296"/>
      <c r="HI36" s="296"/>
      <c r="HJ36" s="296"/>
      <c r="HK36" s="296"/>
      <c r="HL36" s="296"/>
      <c r="HM36" s="296"/>
      <c r="HN36" s="296"/>
      <c r="HO36" s="296"/>
      <c r="HP36" s="296"/>
      <c r="HQ36" s="296"/>
      <c r="HR36" s="296"/>
      <c r="HS36" s="296"/>
      <c r="HT36" s="296"/>
      <c r="HU36" s="296"/>
      <c r="HV36" s="296"/>
      <c r="HW36" s="296"/>
      <c r="HX36" s="296"/>
    </row>
    <row r="37" s="301" customFormat="1" spans="1:232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296"/>
      <c r="FX37" s="296"/>
      <c r="FY37" s="296"/>
      <c r="FZ37" s="296"/>
      <c r="GA37" s="296"/>
      <c r="GB37" s="296"/>
      <c r="GC37" s="296"/>
      <c r="GD37" s="296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296"/>
      <c r="GU37" s="296"/>
      <c r="GV37" s="296"/>
      <c r="GW37" s="296"/>
      <c r="GX37" s="296"/>
      <c r="GY37" s="296"/>
      <c r="GZ37" s="296"/>
      <c r="HA37" s="296"/>
      <c r="HB37" s="296"/>
      <c r="HC37" s="296"/>
      <c r="HD37" s="296"/>
      <c r="HE37" s="296"/>
      <c r="HF37" s="296"/>
      <c r="HG37" s="296"/>
      <c r="HH37" s="296"/>
      <c r="HI37" s="296"/>
      <c r="HJ37" s="296"/>
      <c r="HK37" s="296"/>
      <c r="HL37" s="296"/>
      <c r="HM37" s="296"/>
      <c r="HN37" s="296"/>
      <c r="HO37" s="296"/>
      <c r="HP37" s="296"/>
      <c r="HQ37" s="296"/>
      <c r="HR37" s="296"/>
      <c r="HS37" s="296"/>
      <c r="HT37" s="296"/>
      <c r="HU37" s="296"/>
      <c r="HV37" s="296"/>
      <c r="HW37" s="296"/>
      <c r="HX37" s="296"/>
    </row>
    <row r="38" s="301" customFormat="1" spans="1:232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  <c r="CG38" s="296"/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96"/>
      <c r="EX38" s="296"/>
      <c r="EY38" s="296"/>
      <c r="EZ38" s="296"/>
      <c r="FA38" s="296"/>
      <c r="FB38" s="296"/>
      <c r="FC38" s="296"/>
      <c r="FD38" s="296"/>
      <c r="FE38" s="296"/>
      <c r="FF38" s="296"/>
      <c r="FG38" s="296"/>
      <c r="FH38" s="296"/>
      <c r="FI38" s="296"/>
      <c r="FJ38" s="296"/>
      <c r="FK38" s="296"/>
      <c r="FL38" s="296"/>
      <c r="FM38" s="296"/>
      <c r="FN38" s="296"/>
      <c r="FO38" s="296"/>
      <c r="FP38" s="296"/>
      <c r="FQ38" s="296"/>
      <c r="FR38" s="296"/>
      <c r="FS38" s="296"/>
      <c r="FT38" s="296"/>
      <c r="FU38" s="296"/>
      <c r="FV38" s="296"/>
      <c r="FW38" s="296"/>
      <c r="FX38" s="296"/>
      <c r="FY38" s="296"/>
      <c r="FZ38" s="296"/>
      <c r="GA38" s="296"/>
      <c r="GB38" s="296"/>
      <c r="GC38" s="296"/>
      <c r="GD38" s="296"/>
      <c r="GE38" s="296"/>
      <c r="GF38" s="296"/>
      <c r="GG38" s="296"/>
      <c r="GH38" s="296"/>
      <c r="GI38" s="296"/>
      <c r="GJ38" s="296"/>
      <c r="GK38" s="296"/>
      <c r="GL38" s="296"/>
      <c r="GM38" s="296"/>
      <c r="GN38" s="296"/>
      <c r="GO38" s="296"/>
      <c r="GP38" s="296"/>
      <c r="GQ38" s="296"/>
      <c r="GR38" s="296"/>
      <c r="GS38" s="296"/>
      <c r="GT38" s="296"/>
      <c r="GU38" s="296"/>
      <c r="GV38" s="296"/>
      <c r="GW38" s="296"/>
      <c r="GX38" s="296"/>
      <c r="GY38" s="296"/>
      <c r="GZ38" s="296"/>
      <c r="HA38" s="296"/>
      <c r="HB38" s="296"/>
      <c r="HC38" s="296"/>
      <c r="HD38" s="296"/>
      <c r="HE38" s="296"/>
      <c r="HF38" s="296"/>
      <c r="HG38" s="296"/>
      <c r="HH38" s="296"/>
      <c r="HI38" s="296"/>
      <c r="HJ38" s="296"/>
      <c r="HK38" s="296"/>
      <c r="HL38" s="296"/>
      <c r="HM38" s="296"/>
      <c r="HN38" s="296"/>
      <c r="HO38" s="296"/>
      <c r="HP38" s="296"/>
      <c r="HQ38" s="296"/>
      <c r="HR38" s="296"/>
      <c r="HS38" s="296"/>
      <c r="HT38" s="296"/>
      <c r="HU38" s="296"/>
      <c r="HV38" s="296"/>
      <c r="HW38" s="296"/>
      <c r="HX38" s="296"/>
    </row>
    <row r="39" s="301" customFormat="1" spans="1:232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296"/>
      <c r="GU39" s="296"/>
      <c r="GV39" s="296"/>
      <c r="GW39" s="296"/>
      <c r="GX39" s="296"/>
      <c r="GY39" s="296"/>
      <c r="GZ39" s="296"/>
      <c r="HA39" s="296"/>
      <c r="HB39" s="296"/>
      <c r="HC39" s="296"/>
      <c r="HD39" s="296"/>
      <c r="HE39" s="296"/>
      <c r="HF39" s="296"/>
      <c r="HG39" s="296"/>
      <c r="HH39" s="296"/>
      <c r="HI39" s="296"/>
      <c r="HJ39" s="296"/>
      <c r="HK39" s="296"/>
      <c r="HL39" s="296"/>
      <c r="HM39" s="296"/>
      <c r="HN39" s="296"/>
      <c r="HO39" s="296"/>
      <c r="HP39" s="296"/>
      <c r="HQ39" s="296"/>
      <c r="HR39" s="296"/>
      <c r="HS39" s="296"/>
      <c r="HT39" s="296"/>
      <c r="HU39" s="296"/>
      <c r="HV39" s="296"/>
      <c r="HW39" s="296"/>
      <c r="HX39" s="296"/>
    </row>
    <row r="40" s="301" customFormat="1" spans="1:232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  <c r="FG40" s="296"/>
      <c r="FH40" s="296"/>
      <c r="FI40" s="296"/>
      <c r="FJ40" s="296"/>
      <c r="FK40" s="296"/>
      <c r="FL40" s="296"/>
      <c r="FM40" s="296"/>
      <c r="FN40" s="296"/>
      <c r="FO40" s="296"/>
      <c r="FP40" s="296"/>
      <c r="FQ40" s="296"/>
      <c r="FR40" s="296"/>
      <c r="FS40" s="296"/>
      <c r="FT40" s="296"/>
      <c r="FU40" s="296"/>
      <c r="FV40" s="296"/>
      <c r="FW40" s="296"/>
      <c r="FX40" s="296"/>
      <c r="FY40" s="296"/>
      <c r="FZ40" s="296"/>
      <c r="GA40" s="296"/>
      <c r="GB40" s="296"/>
      <c r="GC40" s="296"/>
      <c r="GD40" s="296"/>
      <c r="GE40" s="296"/>
      <c r="GF40" s="296"/>
      <c r="GG40" s="296"/>
      <c r="GH40" s="296"/>
      <c r="GI40" s="296"/>
      <c r="GJ40" s="296"/>
      <c r="GK40" s="296"/>
      <c r="GL40" s="296"/>
      <c r="GM40" s="296"/>
      <c r="GN40" s="296"/>
      <c r="GO40" s="296"/>
      <c r="GP40" s="296"/>
      <c r="GQ40" s="296"/>
      <c r="GR40" s="296"/>
      <c r="GS40" s="296"/>
      <c r="GT40" s="296"/>
      <c r="GU40" s="296"/>
      <c r="GV40" s="296"/>
      <c r="GW40" s="296"/>
      <c r="GX40" s="296"/>
      <c r="GY40" s="296"/>
      <c r="GZ40" s="296"/>
      <c r="HA40" s="296"/>
      <c r="HB40" s="296"/>
      <c r="HC40" s="296"/>
      <c r="HD40" s="296"/>
      <c r="HE40" s="296"/>
      <c r="HF40" s="296"/>
      <c r="HG40" s="296"/>
      <c r="HH40" s="296"/>
      <c r="HI40" s="296"/>
      <c r="HJ40" s="296"/>
      <c r="HK40" s="296"/>
      <c r="HL40" s="296"/>
      <c r="HM40" s="296"/>
      <c r="HN40" s="296"/>
      <c r="HO40" s="296"/>
      <c r="HP40" s="296"/>
      <c r="HQ40" s="296"/>
      <c r="HR40" s="296"/>
      <c r="HS40" s="296"/>
      <c r="HT40" s="296"/>
      <c r="HU40" s="296"/>
      <c r="HV40" s="296"/>
      <c r="HW40" s="296"/>
      <c r="HX40" s="296"/>
    </row>
    <row r="41" s="301" customFormat="1" spans="1:232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  <c r="FG41" s="296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296"/>
      <c r="FX41" s="296"/>
      <c r="FY41" s="296"/>
      <c r="FZ41" s="296"/>
      <c r="GA41" s="296"/>
      <c r="GB41" s="296"/>
      <c r="GC41" s="296"/>
      <c r="GD41" s="296"/>
      <c r="GE41" s="296"/>
      <c r="GF41" s="296"/>
      <c r="GG41" s="296"/>
      <c r="GH41" s="296"/>
      <c r="GI41" s="296"/>
      <c r="GJ41" s="296"/>
      <c r="GK41" s="296"/>
      <c r="GL41" s="296"/>
      <c r="GM41" s="296"/>
      <c r="GN41" s="296"/>
      <c r="GO41" s="296"/>
      <c r="GP41" s="296"/>
      <c r="GQ41" s="296"/>
      <c r="GR41" s="296"/>
      <c r="GS41" s="296"/>
      <c r="GT41" s="296"/>
      <c r="GU41" s="296"/>
      <c r="GV41" s="296"/>
      <c r="GW41" s="296"/>
      <c r="GX41" s="296"/>
      <c r="GY41" s="296"/>
      <c r="GZ41" s="296"/>
      <c r="HA41" s="296"/>
      <c r="HB41" s="296"/>
      <c r="HC41" s="296"/>
      <c r="HD41" s="296"/>
      <c r="HE41" s="296"/>
      <c r="HF41" s="296"/>
      <c r="HG41" s="296"/>
      <c r="HH41" s="296"/>
      <c r="HI41" s="296"/>
      <c r="HJ41" s="296"/>
      <c r="HK41" s="296"/>
      <c r="HL41" s="296"/>
      <c r="HM41" s="296"/>
      <c r="HN41" s="296"/>
      <c r="HO41" s="296"/>
      <c r="HP41" s="296"/>
      <c r="HQ41" s="296"/>
      <c r="HR41" s="296"/>
      <c r="HS41" s="296"/>
      <c r="HT41" s="296"/>
      <c r="HU41" s="296"/>
      <c r="HV41" s="296"/>
      <c r="HW41" s="296"/>
      <c r="HX41" s="296"/>
    </row>
    <row r="42" s="301" customFormat="1" spans="1:232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6"/>
      <c r="DQ42" s="296"/>
      <c r="DR42" s="296"/>
      <c r="DS42" s="296"/>
      <c r="DT42" s="296"/>
      <c r="DU42" s="296"/>
      <c r="DV42" s="296"/>
      <c r="DW42" s="296"/>
      <c r="DX42" s="296"/>
      <c r="DY42" s="296"/>
      <c r="DZ42" s="296"/>
      <c r="EA42" s="296"/>
      <c r="EB42" s="296"/>
      <c r="EC42" s="296"/>
      <c r="ED42" s="296"/>
      <c r="EE42" s="296"/>
      <c r="EF42" s="296"/>
      <c r="EG42" s="296"/>
      <c r="EH42" s="296"/>
      <c r="EI42" s="296"/>
      <c r="EJ42" s="296"/>
      <c r="EK42" s="296"/>
      <c r="EL42" s="296"/>
      <c r="EM42" s="296"/>
      <c r="EN42" s="296"/>
      <c r="EO42" s="296"/>
      <c r="EP42" s="296"/>
      <c r="EQ42" s="296"/>
      <c r="ER42" s="296"/>
      <c r="ES42" s="296"/>
      <c r="ET42" s="296"/>
      <c r="EU42" s="296"/>
      <c r="EV42" s="296"/>
      <c r="EW42" s="296"/>
      <c r="EX42" s="296"/>
      <c r="EY42" s="296"/>
      <c r="EZ42" s="296"/>
      <c r="FA42" s="296"/>
      <c r="FB42" s="296"/>
      <c r="FC42" s="296"/>
      <c r="FD42" s="296"/>
      <c r="FE42" s="296"/>
      <c r="FF42" s="296"/>
      <c r="FG42" s="296"/>
      <c r="FH42" s="296"/>
      <c r="FI42" s="296"/>
      <c r="FJ42" s="296"/>
      <c r="FK42" s="296"/>
      <c r="FL42" s="296"/>
      <c r="FM42" s="296"/>
      <c r="FN42" s="296"/>
      <c r="FO42" s="296"/>
      <c r="FP42" s="296"/>
      <c r="FQ42" s="296"/>
      <c r="FR42" s="296"/>
      <c r="FS42" s="296"/>
      <c r="FT42" s="296"/>
      <c r="FU42" s="296"/>
      <c r="FV42" s="296"/>
      <c r="FW42" s="296"/>
      <c r="FX42" s="296"/>
      <c r="FY42" s="296"/>
      <c r="FZ42" s="296"/>
      <c r="GA42" s="296"/>
      <c r="GB42" s="296"/>
      <c r="GC42" s="296"/>
      <c r="GD42" s="296"/>
      <c r="GE42" s="296"/>
      <c r="GF42" s="296"/>
      <c r="GG42" s="296"/>
      <c r="GH42" s="296"/>
      <c r="GI42" s="296"/>
      <c r="GJ42" s="296"/>
      <c r="GK42" s="296"/>
      <c r="GL42" s="296"/>
      <c r="GM42" s="296"/>
      <c r="GN42" s="296"/>
      <c r="GO42" s="296"/>
      <c r="GP42" s="296"/>
      <c r="GQ42" s="296"/>
      <c r="GR42" s="296"/>
      <c r="GS42" s="296"/>
      <c r="GT42" s="296"/>
      <c r="GU42" s="296"/>
      <c r="GV42" s="296"/>
      <c r="GW42" s="296"/>
      <c r="GX42" s="296"/>
      <c r="GY42" s="296"/>
      <c r="GZ42" s="296"/>
      <c r="HA42" s="296"/>
      <c r="HB42" s="296"/>
      <c r="HC42" s="296"/>
      <c r="HD42" s="296"/>
      <c r="HE42" s="296"/>
      <c r="HF42" s="296"/>
      <c r="HG42" s="296"/>
      <c r="HH42" s="296"/>
      <c r="HI42" s="296"/>
      <c r="HJ42" s="296"/>
      <c r="HK42" s="296"/>
      <c r="HL42" s="296"/>
      <c r="HM42" s="296"/>
      <c r="HN42" s="296"/>
      <c r="HO42" s="296"/>
      <c r="HP42" s="296"/>
      <c r="HQ42" s="296"/>
      <c r="HR42" s="296"/>
      <c r="HS42" s="296"/>
      <c r="HT42" s="296"/>
      <c r="HU42" s="296"/>
      <c r="HV42" s="296"/>
      <c r="HW42" s="296"/>
      <c r="HX42" s="296"/>
    </row>
    <row r="43" s="301" customFormat="1" spans="1:232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6"/>
      <c r="DQ43" s="296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6"/>
      <c r="EG43" s="296"/>
      <c r="EH43" s="296"/>
      <c r="EI43" s="296"/>
      <c r="EJ43" s="296"/>
      <c r="EK43" s="296"/>
      <c r="EL43" s="296"/>
      <c r="EM43" s="296"/>
      <c r="EN43" s="296"/>
      <c r="EO43" s="296"/>
      <c r="EP43" s="296"/>
      <c r="EQ43" s="296"/>
      <c r="ER43" s="296"/>
      <c r="ES43" s="296"/>
      <c r="ET43" s="296"/>
      <c r="EU43" s="296"/>
      <c r="EV43" s="296"/>
      <c r="EW43" s="296"/>
      <c r="EX43" s="296"/>
      <c r="EY43" s="296"/>
      <c r="EZ43" s="296"/>
      <c r="FA43" s="296"/>
      <c r="FB43" s="296"/>
      <c r="FC43" s="296"/>
      <c r="FD43" s="296"/>
      <c r="FE43" s="296"/>
      <c r="FF43" s="296"/>
      <c r="FG43" s="296"/>
      <c r="FH43" s="296"/>
      <c r="FI43" s="296"/>
      <c r="FJ43" s="296"/>
      <c r="FK43" s="296"/>
      <c r="FL43" s="296"/>
      <c r="FM43" s="296"/>
      <c r="FN43" s="296"/>
      <c r="FO43" s="296"/>
      <c r="FP43" s="296"/>
      <c r="FQ43" s="296"/>
      <c r="FR43" s="296"/>
      <c r="FS43" s="296"/>
      <c r="FT43" s="296"/>
      <c r="FU43" s="296"/>
      <c r="FV43" s="296"/>
      <c r="FW43" s="296"/>
      <c r="FX43" s="296"/>
      <c r="FY43" s="296"/>
      <c r="FZ43" s="296"/>
      <c r="GA43" s="296"/>
      <c r="GB43" s="296"/>
      <c r="GC43" s="296"/>
      <c r="GD43" s="296"/>
      <c r="GE43" s="296"/>
      <c r="GF43" s="296"/>
      <c r="GG43" s="296"/>
      <c r="GH43" s="296"/>
      <c r="GI43" s="296"/>
      <c r="GJ43" s="296"/>
      <c r="GK43" s="296"/>
      <c r="GL43" s="296"/>
      <c r="GM43" s="296"/>
      <c r="GN43" s="296"/>
      <c r="GO43" s="296"/>
      <c r="GP43" s="296"/>
      <c r="GQ43" s="296"/>
      <c r="GR43" s="296"/>
      <c r="GS43" s="296"/>
      <c r="GT43" s="296"/>
      <c r="GU43" s="296"/>
      <c r="GV43" s="296"/>
      <c r="GW43" s="296"/>
      <c r="GX43" s="296"/>
      <c r="GY43" s="296"/>
      <c r="GZ43" s="296"/>
      <c r="HA43" s="296"/>
      <c r="HB43" s="296"/>
      <c r="HC43" s="296"/>
      <c r="HD43" s="296"/>
      <c r="HE43" s="296"/>
      <c r="HF43" s="296"/>
      <c r="HG43" s="296"/>
      <c r="HH43" s="296"/>
      <c r="HI43" s="296"/>
      <c r="HJ43" s="296"/>
      <c r="HK43" s="296"/>
      <c r="HL43" s="296"/>
      <c r="HM43" s="296"/>
      <c r="HN43" s="296"/>
      <c r="HO43" s="296"/>
      <c r="HP43" s="296"/>
      <c r="HQ43" s="296"/>
      <c r="HR43" s="296"/>
      <c r="HS43" s="296"/>
      <c r="HT43" s="296"/>
      <c r="HU43" s="296"/>
      <c r="HV43" s="296"/>
      <c r="HW43" s="296"/>
      <c r="HX43" s="296"/>
    </row>
    <row r="44" s="301" customFormat="1" spans="1:232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6"/>
      <c r="EG44" s="296"/>
      <c r="EH44" s="296"/>
      <c r="EI44" s="296"/>
      <c r="EJ44" s="296"/>
      <c r="EK44" s="296"/>
      <c r="EL44" s="296"/>
      <c r="EM44" s="296"/>
      <c r="EN44" s="296"/>
      <c r="EO44" s="296"/>
      <c r="EP44" s="296"/>
      <c r="EQ44" s="296"/>
      <c r="ER44" s="296"/>
      <c r="ES44" s="296"/>
      <c r="ET44" s="296"/>
      <c r="EU44" s="296"/>
      <c r="EV44" s="296"/>
      <c r="EW44" s="296"/>
      <c r="EX44" s="296"/>
      <c r="EY44" s="296"/>
      <c r="EZ44" s="296"/>
      <c r="FA44" s="296"/>
      <c r="FB44" s="296"/>
      <c r="FC44" s="296"/>
      <c r="FD44" s="296"/>
      <c r="FE44" s="296"/>
      <c r="FF44" s="296"/>
      <c r="FG44" s="296"/>
      <c r="FH44" s="296"/>
      <c r="FI44" s="296"/>
      <c r="FJ44" s="296"/>
      <c r="FK44" s="296"/>
      <c r="FL44" s="296"/>
      <c r="FM44" s="296"/>
      <c r="FN44" s="296"/>
      <c r="FO44" s="296"/>
      <c r="FP44" s="296"/>
      <c r="FQ44" s="296"/>
      <c r="FR44" s="296"/>
      <c r="FS44" s="296"/>
      <c r="FT44" s="296"/>
      <c r="FU44" s="296"/>
      <c r="FV44" s="296"/>
      <c r="FW44" s="296"/>
      <c r="FX44" s="296"/>
      <c r="FY44" s="296"/>
      <c r="FZ44" s="296"/>
      <c r="GA44" s="296"/>
      <c r="GB44" s="296"/>
      <c r="GC44" s="296"/>
      <c r="GD44" s="296"/>
      <c r="GE44" s="296"/>
      <c r="GF44" s="296"/>
      <c r="GG44" s="296"/>
      <c r="GH44" s="296"/>
      <c r="GI44" s="296"/>
      <c r="GJ44" s="296"/>
      <c r="GK44" s="296"/>
      <c r="GL44" s="296"/>
      <c r="GM44" s="296"/>
      <c r="GN44" s="296"/>
      <c r="GO44" s="296"/>
      <c r="GP44" s="296"/>
      <c r="GQ44" s="296"/>
      <c r="GR44" s="296"/>
      <c r="GS44" s="296"/>
      <c r="GT44" s="296"/>
      <c r="GU44" s="296"/>
      <c r="GV44" s="296"/>
      <c r="GW44" s="296"/>
      <c r="GX44" s="296"/>
      <c r="GY44" s="296"/>
      <c r="GZ44" s="296"/>
      <c r="HA44" s="296"/>
      <c r="HB44" s="296"/>
      <c r="HC44" s="296"/>
      <c r="HD44" s="296"/>
      <c r="HE44" s="296"/>
      <c r="HF44" s="296"/>
      <c r="HG44" s="296"/>
      <c r="HH44" s="296"/>
      <c r="HI44" s="296"/>
      <c r="HJ44" s="296"/>
      <c r="HK44" s="296"/>
      <c r="HL44" s="296"/>
      <c r="HM44" s="296"/>
      <c r="HN44" s="296"/>
      <c r="HO44" s="296"/>
      <c r="HP44" s="296"/>
      <c r="HQ44" s="296"/>
      <c r="HR44" s="296"/>
      <c r="HS44" s="296"/>
      <c r="HT44" s="296"/>
      <c r="HU44" s="296"/>
      <c r="HV44" s="296"/>
      <c r="HW44" s="296"/>
      <c r="HX44" s="296"/>
    </row>
    <row r="45" s="301" customFormat="1" spans="1:232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6"/>
      <c r="EG45" s="296"/>
      <c r="EH45" s="296"/>
      <c r="EI45" s="296"/>
      <c r="EJ45" s="296"/>
      <c r="EK45" s="296"/>
      <c r="EL45" s="296"/>
      <c r="EM45" s="296"/>
      <c r="EN45" s="296"/>
      <c r="EO45" s="296"/>
      <c r="EP45" s="296"/>
      <c r="EQ45" s="296"/>
      <c r="ER45" s="296"/>
      <c r="ES45" s="296"/>
      <c r="ET45" s="296"/>
      <c r="EU45" s="296"/>
      <c r="EV45" s="296"/>
      <c r="EW45" s="296"/>
      <c r="EX45" s="296"/>
      <c r="EY45" s="296"/>
      <c r="EZ45" s="296"/>
      <c r="FA45" s="296"/>
      <c r="FB45" s="296"/>
      <c r="FC45" s="296"/>
      <c r="FD45" s="296"/>
      <c r="FE45" s="296"/>
      <c r="FF45" s="296"/>
      <c r="FG45" s="296"/>
      <c r="FH45" s="296"/>
      <c r="FI45" s="296"/>
      <c r="FJ45" s="296"/>
      <c r="FK45" s="296"/>
      <c r="FL45" s="296"/>
      <c r="FM45" s="296"/>
      <c r="FN45" s="296"/>
      <c r="FO45" s="296"/>
      <c r="FP45" s="296"/>
      <c r="FQ45" s="296"/>
      <c r="FR45" s="296"/>
      <c r="FS45" s="296"/>
      <c r="FT45" s="296"/>
      <c r="FU45" s="296"/>
      <c r="FV45" s="296"/>
      <c r="FW45" s="296"/>
      <c r="FX45" s="296"/>
      <c r="FY45" s="296"/>
      <c r="FZ45" s="296"/>
      <c r="GA45" s="296"/>
      <c r="GB45" s="296"/>
      <c r="GC45" s="296"/>
      <c r="GD45" s="296"/>
      <c r="GE45" s="296"/>
      <c r="GF45" s="296"/>
      <c r="GG45" s="296"/>
      <c r="GH45" s="296"/>
      <c r="GI45" s="296"/>
      <c r="GJ45" s="296"/>
      <c r="GK45" s="296"/>
      <c r="GL45" s="296"/>
      <c r="GM45" s="296"/>
      <c r="GN45" s="296"/>
      <c r="GO45" s="296"/>
      <c r="GP45" s="296"/>
      <c r="GQ45" s="296"/>
      <c r="GR45" s="296"/>
      <c r="GS45" s="296"/>
      <c r="GT45" s="296"/>
      <c r="GU45" s="296"/>
      <c r="GV45" s="296"/>
      <c r="GW45" s="296"/>
      <c r="GX45" s="296"/>
      <c r="GY45" s="296"/>
      <c r="GZ45" s="296"/>
      <c r="HA45" s="296"/>
      <c r="HB45" s="296"/>
      <c r="HC45" s="296"/>
      <c r="HD45" s="296"/>
      <c r="HE45" s="296"/>
      <c r="HF45" s="296"/>
      <c r="HG45" s="296"/>
      <c r="HH45" s="296"/>
      <c r="HI45" s="296"/>
      <c r="HJ45" s="296"/>
      <c r="HK45" s="296"/>
      <c r="HL45" s="296"/>
      <c r="HM45" s="296"/>
      <c r="HN45" s="296"/>
      <c r="HO45" s="296"/>
      <c r="HP45" s="296"/>
      <c r="HQ45" s="296"/>
      <c r="HR45" s="296"/>
      <c r="HS45" s="296"/>
      <c r="HT45" s="296"/>
      <c r="HU45" s="296"/>
      <c r="HV45" s="296"/>
      <c r="HW45" s="296"/>
      <c r="HX45" s="296"/>
    </row>
    <row r="46" s="301" customFormat="1" spans="1:232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  <c r="EN46" s="296"/>
      <c r="EO46" s="296"/>
      <c r="EP46" s="296"/>
      <c r="EQ46" s="296"/>
      <c r="ER46" s="296"/>
      <c r="ES46" s="296"/>
      <c r="ET46" s="296"/>
      <c r="EU46" s="296"/>
      <c r="EV46" s="296"/>
      <c r="EW46" s="296"/>
      <c r="EX46" s="296"/>
      <c r="EY46" s="296"/>
      <c r="EZ46" s="296"/>
      <c r="FA46" s="296"/>
      <c r="FB46" s="296"/>
      <c r="FC46" s="296"/>
      <c r="FD46" s="296"/>
      <c r="FE46" s="296"/>
      <c r="FF46" s="296"/>
      <c r="FG46" s="296"/>
      <c r="FH46" s="296"/>
      <c r="FI46" s="296"/>
      <c r="FJ46" s="296"/>
      <c r="FK46" s="296"/>
      <c r="FL46" s="296"/>
      <c r="FM46" s="296"/>
      <c r="FN46" s="296"/>
      <c r="FO46" s="296"/>
      <c r="FP46" s="296"/>
      <c r="FQ46" s="296"/>
      <c r="FR46" s="296"/>
      <c r="FS46" s="296"/>
      <c r="FT46" s="296"/>
      <c r="FU46" s="296"/>
      <c r="FV46" s="296"/>
      <c r="FW46" s="296"/>
      <c r="FX46" s="296"/>
      <c r="FY46" s="296"/>
      <c r="FZ46" s="296"/>
      <c r="GA46" s="296"/>
      <c r="GB46" s="296"/>
      <c r="GC46" s="296"/>
      <c r="GD46" s="296"/>
      <c r="GE46" s="296"/>
      <c r="GF46" s="296"/>
      <c r="GG46" s="296"/>
      <c r="GH46" s="296"/>
      <c r="GI46" s="296"/>
      <c r="GJ46" s="296"/>
      <c r="GK46" s="296"/>
      <c r="GL46" s="296"/>
      <c r="GM46" s="296"/>
      <c r="GN46" s="296"/>
      <c r="GO46" s="296"/>
      <c r="GP46" s="296"/>
      <c r="GQ46" s="296"/>
      <c r="GR46" s="296"/>
      <c r="GS46" s="296"/>
      <c r="GT46" s="296"/>
      <c r="GU46" s="296"/>
      <c r="GV46" s="296"/>
      <c r="GW46" s="296"/>
      <c r="GX46" s="296"/>
      <c r="GY46" s="296"/>
      <c r="GZ46" s="296"/>
      <c r="HA46" s="296"/>
      <c r="HB46" s="296"/>
      <c r="HC46" s="296"/>
      <c r="HD46" s="296"/>
      <c r="HE46" s="296"/>
      <c r="HF46" s="296"/>
      <c r="HG46" s="296"/>
      <c r="HH46" s="296"/>
      <c r="HI46" s="296"/>
      <c r="HJ46" s="296"/>
      <c r="HK46" s="296"/>
      <c r="HL46" s="296"/>
      <c r="HM46" s="296"/>
      <c r="HN46" s="296"/>
      <c r="HO46" s="296"/>
      <c r="HP46" s="296"/>
      <c r="HQ46" s="296"/>
      <c r="HR46" s="296"/>
      <c r="HS46" s="296"/>
      <c r="HT46" s="296"/>
      <c r="HU46" s="296"/>
      <c r="HV46" s="296"/>
      <c r="HW46" s="296"/>
      <c r="HX46" s="296"/>
    </row>
    <row r="47" s="301" customFormat="1" spans="1:232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6"/>
      <c r="DA47" s="296"/>
      <c r="DB47" s="296"/>
      <c r="DC47" s="296"/>
      <c r="DD47" s="296"/>
      <c r="DE47" s="296"/>
      <c r="DF47" s="296"/>
      <c r="DG47" s="296"/>
      <c r="DH47" s="296"/>
      <c r="DI47" s="296"/>
      <c r="DJ47" s="296"/>
      <c r="DK47" s="296"/>
      <c r="DL47" s="296"/>
      <c r="DM47" s="296"/>
      <c r="DN47" s="296"/>
      <c r="DO47" s="296"/>
      <c r="DP47" s="296"/>
      <c r="DQ47" s="296"/>
      <c r="DR47" s="296"/>
      <c r="DS47" s="296"/>
      <c r="DT47" s="296"/>
      <c r="DU47" s="296"/>
      <c r="DV47" s="296"/>
      <c r="DW47" s="296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296"/>
      <c r="EN47" s="296"/>
      <c r="EO47" s="296"/>
      <c r="EP47" s="296"/>
      <c r="EQ47" s="296"/>
      <c r="ER47" s="296"/>
      <c r="ES47" s="296"/>
      <c r="ET47" s="296"/>
      <c r="EU47" s="296"/>
      <c r="EV47" s="296"/>
      <c r="EW47" s="296"/>
      <c r="EX47" s="296"/>
      <c r="EY47" s="296"/>
      <c r="EZ47" s="296"/>
      <c r="FA47" s="296"/>
      <c r="FB47" s="296"/>
      <c r="FC47" s="296"/>
      <c r="FD47" s="296"/>
      <c r="FE47" s="296"/>
      <c r="FF47" s="296"/>
      <c r="FG47" s="296"/>
      <c r="FH47" s="296"/>
      <c r="FI47" s="296"/>
      <c r="FJ47" s="296"/>
      <c r="FK47" s="296"/>
      <c r="FL47" s="296"/>
      <c r="FM47" s="296"/>
      <c r="FN47" s="296"/>
      <c r="FO47" s="296"/>
      <c r="FP47" s="296"/>
      <c r="FQ47" s="296"/>
      <c r="FR47" s="296"/>
      <c r="FS47" s="296"/>
      <c r="FT47" s="296"/>
      <c r="FU47" s="296"/>
      <c r="FV47" s="296"/>
      <c r="FW47" s="296"/>
      <c r="FX47" s="296"/>
      <c r="FY47" s="296"/>
      <c r="FZ47" s="296"/>
      <c r="GA47" s="296"/>
      <c r="GB47" s="296"/>
      <c r="GC47" s="296"/>
      <c r="GD47" s="296"/>
      <c r="GE47" s="296"/>
      <c r="GF47" s="296"/>
      <c r="GG47" s="296"/>
      <c r="GH47" s="296"/>
      <c r="GI47" s="296"/>
      <c r="GJ47" s="296"/>
      <c r="GK47" s="296"/>
      <c r="GL47" s="296"/>
      <c r="GM47" s="296"/>
      <c r="GN47" s="296"/>
      <c r="GO47" s="296"/>
      <c r="GP47" s="296"/>
      <c r="GQ47" s="296"/>
      <c r="GR47" s="296"/>
      <c r="GS47" s="296"/>
      <c r="GT47" s="296"/>
      <c r="GU47" s="296"/>
      <c r="GV47" s="296"/>
      <c r="GW47" s="296"/>
      <c r="GX47" s="296"/>
      <c r="GY47" s="296"/>
      <c r="GZ47" s="296"/>
      <c r="HA47" s="296"/>
      <c r="HB47" s="296"/>
      <c r="HC47" s="296"/>
      <c r="HD47" s="296"/>
      <c r="HE47" s="296"/>
      <c r="HF47" s="296"/>
      <c r="HG47" s="296"/>
      <c r="HH47" s="296"/>
      <c r="HI47" s="296"/>
      <c r="HJ47" s="296"/>
      <c r="HK47" s="296"/>
      <c r="HL47" s="296"/>
      <c r="HM47" s="296"/>
      <c r="HN47" s="296"/>
      <c r="HO47" s="296"/>
      <c r="HP47" s="296"/>
      <c r="HQ47" s="296"/>
      <c r="HR47" s="296"/>
      <c r="HS47" s="296"/>
      <c r="HT47" s="296"/>
      <c r="HU47" s="296"/>
      <c r="HV47" s="296"/>
      <c r="HW47" s="296"/>
      <c r="HX47" s="296"/>
    </row>
    <row r="48" s="301" customFormat="1" spans="1:232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6"/>
      <c r="BP48" s="296"/>
      <c r="BQ48" s="296"/>
      <c r="BR48" s="296"/>
      <c r="BS48" s="296"/>
      <c r="BT48" s="296"/>
      <c r="BU48" s="296"/>
      <c r="BV48" s="296"/>
      <c r="BW48" s="296"/>
      <c r="BX48" s="296"/>
      <c r="BY48" s="296"/>
      <c r="BZ48" s="296"/>
      <c r="CA48" s="296"/>
      <c r="CB48" s="296"/>
      <c r="CC48" s="296"/>
      <c r="CD48" s="296"/>
      <c r="CE48" s="296"/>
      <c r="CF48" s="296"/>
      <c r="CG48" s="296"/>
      <c r="CH48" s="296"/>
      <c r="CI48" s="296"/>
      <c r="CJ48" s="296"/>
      <c r="CK48" s="296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96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6"/>
      <c r="EN48" s="296"/>
      <c r="EO48" s="296"/>
      <c r="EP48" s="296"/>
      <c r="EQ48" s="296"/>
      <c r="ER48" s="296"/>
      <c r="ES48" s="296"/>
      <c r="ET48" s="296"/>
      <c r="EU48" s="296"/>
      <c r="EV48" s="296"/>
      <c r="EW48" s="296"/>
      <c r="EX48" s="296"/>
      <c r="EY48" s="296"/>
      <c r="EZ48" s="296"/>
      <c r="FA48" s="296"/>
      <c r="FB48" s="296"/>
      <c r="FC48" s="296"/>
      <c r="FD48" s="296"/>
      <c r="FE48" s="296"/>
      <c r="FF48" s="296"/>
      <c r="FG48" s="296"/>
      <c r="FH48" s="296"/>
      <c r="FI48" s="296"/>
      <c r="FJ48" s="296"/>
      <c r="FK48" s="296"/>
      <c r="FL48" s="296"/>
      <c r="FM48" s="296"/>
      <c r="FN48" s="296"/>
      <c r="FO48" s="296"/>
      <c r="FP48" s="296"/>
      <c r="FQ48" s="296"/>
      <c r="FR48" s="296"/>
      <c r="FS48" s="296"/>
      <c r="FT48" s="296"/>
      <c r="FU48" s="296"/>
      <c r="FV48" s="296"/>
      <c r="FW48" s="296"/>
      <c r="FX48" s="296"/>
      <c r="FY48" s="296"/>
      <c r="FZ48" s="296"/>
      <c r="GA48" s="296"/>
      <c r="GB48" s="296"/>
      <c r="GC48" s="296"/>
      <c r="GD48" s="296"/>
      <c r="GE48" s="296"/>
      <c r="GF48" s="296"/>
      <c r="GG48" s="296"/>
      <c r="GH48" s="296"/>
      <c r="GI48" s="296"/>
      <c r="GJ48" s="296"/>
      <c r="GK48" s="296"/>
      <c r="GL48" s="296"/>
      <c r="GM48" s="296"/>
      <c r="GN48" s="296"/>
      <c r="GO48" s="296"/>
      <c r="GP48" s="296"/>
      <c r="GQ48" s="296"/>
      <c r="GR48" s="296"/>
      <c r="GS48" s="296"/>
      <c r="GT48" s="296"/>
      <c r="GU48" s="296"/>
      <c r="GV48" s="296"/>
      <c r="GW48" s="296"/>
      <c r="GX48" s="296"/>
      <c r="GY48" s="296"/>
      <c r="GZ48" s="296"/>
      <c r="HA48" s="296"/>
      <c r="HB48" s="296"/>
      <c r="HC48" s="296"/>
      <c r="HD48" s="296"/>
      <c r="HE48" s="296"/>
      <c r="HF48" s="296"/>
      <c r="HG48" s="296"/>
      <c r="HH48" s="296"/>
      <c r="HI48" s="296"/>
      <c r="HJ48" s="296"/>
      <c r="HK48" s="296"/>
      <c r="HL48" s="296"/>
      <c r="HM48" s="296"/>
      <c r="HN48" s="296"/>
      <c r="HO48" s="296"/>
      <c r="HP48" s="296"/>
      <c r="HQ48" s="296"/>
      <c r="HR48" s="296"/>
      <c r="HS48" s="296"/>
      <c r="HT48" s="296"/>
      <c r="HU48" s="296"/>
      <c r="HV48" s="296"/>
      <c r="HW48" s="296"/>
      <c r="HX48" s="296"/>
    </row>
    <row r="49" s="301" customFormat="1" spans="1:232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6"/>
      <c r="BU49" s="296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96"/>
      <c r="CG49" s="296"/>
      <c r="CH49" s="296"/>
      <c r="CI49" s="296"/>
      <c r="CJ49" s="296"/>
      <c r="CK49" s="296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6"/>
      <c r="DA49" s="296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6"/>
      <c r="EG49" s="296"/>
      <c r="EH49" s="296"/>
      <c r="EI49" s="296"/>
      <c r="EJ49" s="296"/>
      <c r="EK49" s="296"/>
      <c r="EL49" s="296"/>
      <c r="EM49" s="296"/>
      <c r="EN49" s="296"/>
      <c r="EO49" s="296"/>
      <c r="EP49" s="296"/>
      <c r="EQ49" s="296"/>
      <c r="ER49" s="296"/>
      <c r="ES49" s="296"/>
      <c r="ET49" s="296"/>
      <c r="EU49" s="296"/>
      <c r="EV49" s="296"/>
      <c r="EW49" s="296"/>
      <c r="EX49" s="296"/>
      <c r="EY49" s="296"/>
      <c r="EZ49" s="296"/>
      <c r="FA49" s="296"/>
      <c r="FB49" s="296"/>
      <c r="FC49" s="296"/>
      <c r="FD49" s="296"/>
      <c r="FE49" s="296"/>
      <c r="FF49" s="296"/>
      <c r="FG49" s="296"/>
      <c r="FH49" s="296"/>
      <c r="FI49" s="296"/>
      <c r="FJ49" s="296"/>
      <c r="FK49" s="296"/>
      <c r="FL49" s="296"/>
      <c r="FM49" s="296"/>
      <c r="FN49" s="296"/>
      <c r="FO49" s="296"/>
      <c r="FP49" s="296"/>
      <c r="FQ49" s="296"/>
      <c r="FR49" s="296"/>
      <c r="FS49" s="296"/>
      <c r="FT49" s="296"/>
      <c r="FU49" s="296"/>
      <c r="FV49" s="296"/>
      <c r="FW49" s="296"/>
      <c r="FX49" s="296"/>
      <c r="FY49" s="296"/>
      <c r="FZ49" s="296"/>
      <c r="GA49" s="296"/>
      <c r="GB49" s="296"/>
      <c r="GC49" s="296"/>
      <c r="GD49" s="296"/>
      <c r="GE49" s="296"/>
      <c r="GF49" s="296"/>
      <c r="GG49" s="296"/>
      <c r="GH49" s="296"/>
      <c r="GI49" s="296"/>
      <c r="GJ49" s="296"/>
      <c r="GK49" s="296"/>
      <c r="GL49" s="296"/>
      <c r="GM49" s="296"/>
      <c r="GN49" s="296"/>
      <c r="GO49" s="296"/>
      <c r="GP49" s="296"/>
      <c r="GQ49" s="296"/>
      <c r="GR49" s="296"/>
      <c r="GS49" s="296"/>
      <c r="GT49" s="296"/>
      <c r="GU49" s="296"/>
      <c r="GV49" s="296"/>
      <c r="GW49" s="296"/>
      <c r="GX49" s="296"/>
      <c r="GY49" s="296"/>
      <c r="GZ49" s="296"/>
      <c r="HA49" s="296"/>
      <c r="HB49" s="296"/>
      <c r="HC49" s="296"/>
      <c r="HD49" s="296"/>
      <c r="HE49" s="296"/>
      <c r="HF49" s="296"/>
      <c r="HG49" s="296"/>
      <c r="HH49" s="296"/>
      <c r="HI49" s="296"/>
      <c r="HJ49" s="296"/>
      <c r="HK49" s="296"/>
      <c r="HL49" s="296"/>
      <c r="HM49" s="296"/>
      <c r="HN49" s="296"/>
      <c r="HO49" s="296"/>
      <c r="HP49" s="296"/>
      <c r="HQ49" s="296"/>
      <c r="HR49" s="296"/>
      <c r="HS49" s="296"/>
      <c r="HT49" s="296"/>
      <c r="HU49" s="296"/>
      <c r="HV49" s="296"/>
      <c r="HW49" s="296"/>
      <c r="HX49" s="296"/>
    </row>
    <row r="50" s="301" customFormat="1" spans="1:232">
      <c r="A50" s="29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6"/>
      <c r="DQ50" s="296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6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6"/>
      <c r="EW50" s="296"/>
      <c r="EX50" s="296"/>
      <c r="EY50" s="296"/>
      <c r="EZ50" s="296"/>
      <c r="FA50" s="296"/>
      <c r="FB50" s="296"/>
      <c r="FC50" s="296"/>
      <c r="FD50" s="296"/>
      <c r="FE50" s="296"/>
      <c r="FF50" s="296"/>
      <c r="FG50" s="296"/>
      <c r="FH50" s="296"/>
      <c r="FI50" s="296"/>
      <c r="FJ50" s="296"/>
      <c r="FK50" s="296"/>
      <c r="FL50" s="296"/>
      <c r="FM50" s="296"/>
      <c r="FN50" s="296"/>
      <c r="FO50" s="296"/>
      <c r="FP50" s="296"/>
      <c r="FQ50" s="296"/>
      <c r="FR50" s="296"/>
      <c r="FS50" s="296"/>
      <c r="FT50" s="296"/>
      <c r="FU50" s="296"/>
      <c r="FV50" s="296"/>
      <c r="FW50" s="296"/>
      <c r="FX50" s="296"/>
      <c r="FY50" s="296"/>
      <c r="FZ50" s="296"/>
      <c r="GA50" s="296"/>
      <c r="GB50" s="296"/>
      <c r="GC50" s="296"/>
      <c r="GD50" s="296"/>
      <c r="GE50" s="296"/>
      <c r="GF50" s="296"/>
      <c r="GG50" s="296"/>
      <c r="GH50" s="296"/>
      <c r="GI50" s="296"/>
      <c r="GJ50" s="296"/>
      <c r="GK50" s="296"/>
      <c r="GL50" s="296"/>
      <c r="GM50" s="296"/>
      <c r="GN50" s="296"/>
      <c r="GO50" s="296"/>
      <c r="GP50" s="296"/>
      <c r="GQ50" s="296"/>
      <c r="GR50" s="296"/>
      <c r="GS50" s="296"/>
      <c r="GT50" s="296"/>
      <c r="GU50" s="296"/>
      <c r="GV50" s="296"/>
      <c r="GW50" s="296"/>
      <c r="GX50" s="296"/>
      <c r="GY50" s="296"/>
      <c r="GZ50" s="296"/>
      <c r="HA50" s="296"/>
      <c r="HB50" s="296"/>
      <c r="HC50" s="296"/>
      <c r="HD50" s="296"/>
      <c r="HE50" s="296"/>
      <c r="HF50" s="296"/>
      <c r="HG50" s="296"/>
      <c r="HH50" s="296"/>
      <c r="HI50" s="296"/>
      <c r="HJ50" s="296"/>
      <c r="HK50" s="296"/>
      <c r="HL50" s="296"/>
      <c r="HM50" s="296"/>
      <c r="HN50" s="296"/>
      <c r="HO50" s="296"/>
      <c r="HP50" s="296"/>
      <c r="HQ50" s="296"/>
      <c r="HR50" s="296"/>
      <c r="HS50" s="296"/>
      <c r="HT50" s="296"/>
      <c r="HU50" s="296"/>
      <c r="HV50" s="296"/>
      <c r="HW50" s="296"/>
      <c r="HX50" s="296"/>
    </row>
    <row r="51" s="301" customFormat="1" spans="1:232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6"/>
      <c r="BY51" s="296"/>
      <c r="BZ51" s="296"/>
      <c r="CA51" s="296"/>
      <c r="CB51" s="296"/>
      <c r="CC51" s="296"/>
      <c r="CD51" s="296"/>
      <c r="CE51" s="296"/>
      <c r="CF51" s="296"/>
      <c r="CG51" s="296"/>
      <c r="CH51" s="296"/>
      <c r="CI51" s="296"/>
      <c r="CJ51" s="296"/>
      <c r="CK51" s="296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6"/>
      <c r="DQ51" s="296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6"/>
      <c r="EN51" s="296"/>
      <c r="EO51" s="296"/>
      <c r="EP51" s="296"/>
      <c r="EQ51" s="296"/>
      <c r="ER51" s="296"/>
      <c r="ES51" s="296"/>
      <c r="ET51" s="296"/>
      <c r="EU51" s="296"/>
      <c r="EV51" s="296"/>
      <c r="EW51" s="296"/>
      <c r="EX51" s="296"/>
      <c r="EY51" s="296"/>
      <c r="EZ51" s="296"/>
      <c r="FA51" s="296"/>
      <c r="FB51" s="296"/>
      <c r="FC51" s="296"/>
      <c r="FD51" s="296"/>
      <c r="FE51" s="296"/>
      <c r="FF51" s="296"/>
      <c r="FG51" s="296"/>
      <c r="FH51" s="296"/>
      <c r="FI51" s="296"/>
      <c r="FJ51" s="296"/>
      <c r="FK51" s="296"/>
      <c r="FL51" s="296"/>
      <c r="FM51" s="296"/>
      <c r="FN51" s="296"/>
      <c r="FO51" s="296"/>
      <c r="FP51" s="296"/>
      <c r="FQ51" s="296"/>
      <c r="FR51" s="296"/>
      <c r="FS51" s="296"/>
      <c r="FT51" s="296"/>
      <c r="FU51" s="296"/>
      <c r="FV51" s="296"/>
      <c r="FW51" s="296"/>
      <c r="FX51" s="296"/>
      <c r="FY51" s="296"/>
      <c r="FZ51" s="296"/>
      <c r="GA51" s="296"/>
      <c r="GB51" s="296"/>
      <c r="GC51" s="296"/>
      <c r="GD51" s="296"/>
      <c r="GE51" s="296"/>
      <c r="GF51" s="296"/>
      <c r="GG51" s="296"/>
      <c r="GH51" s="296"/>
      <c r="GI51" s="296"/>
      <c r="GJ51" s="296"/>
      <c r="GK51" s="296"/>
      <c r="GL51" s="296"/>
      <c r="GM51" s="296"/>
      <c r="GN51" s="296"/>
      <c r="GO51" s="296"/>
      <c r="GP51" s="296"/>
      <c r="GQ51" s="296"/>
      <c r="GR51" s="296"/>
      <c r="GS51" s="296"/>
      <c r="GT51" s="296"/>
      <c r="GU51" s="296"/>
      <c r="GV51" s="296"/>
      <c r="GW51" s="296"/>
      <c r="GX51" s="296"/>
      <c r="GY51" s="296"/>
      <c r="GZ51" s="296"/>
      <c r="HA51" s="296"/>
      <c r="HB51" s="296"/>
      <c r="HC51" s="296"/>
      <c r="HD51" s="296"/>
      <c r="HE51" s="296"/>
      <c r="HF51" s="296"/>
      <c r="HG51" s="296"/>
      <c r="HH51" s="296"/>
      <c r="HI51" s="296"/>
      <c r="HJ51" s="296"/>
      <c r="HK51" s="296"/>
      <c r="HL51" s="296"/>
      <c r="HM51" s="296"/>
      <c r="HN51" s="296"/>
      <c r="HO51" s="296"/>
      <c r="HP51" s="296"/>
      <c r="HQ51" s="296"/>
      <c r="HR51" s="296"/>
      <c r="HS51" s="296"/>
      <c r="HT51" s="296"/>
      <c r="HU51" s="296"/>
      <c r="HV51" s="296"/>
      <c r="HW51" s="296"/>
      <c r="HX51" s="296"/>
    </row>
    <row r="52" s="301" customFormat="1" spans="1:232">
      <c r="A52" s="296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6"/>
      <c r="BU52" s="296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296"/>
      <c r="EK52" s="296"/>
      <c r="EL52" s="296"/>
      <c r="EM52" s="296"/>
      <c r="EN52" s="296"/>
      <c r="EO52" s="296"/>
      <c r="EP52" s="296"/>
      <c r="EQ52" s="296"/>
      <c r="ER52" s="296"/>
      <c r="ES52" s="296"/>
      <c r="ET52" s="296"/>
      <c r="EU52" s="296"/>
      <c r="EV52" s="296"/>
      <c r="EW52" s="296"/>
      <c r="EX52" s="296"/>
      <c r="EY52" s="296"/>
      <c r="EZ52" s="296"/>
      <c r="FA52" s="296"/>
      <c r="FB52" s="296"/>
      <c r="FC52" s="296"/>
      <c r="FD52" s="296"/>
      <c r="FE52" s="296"/>
      <c r="FF52" s="296"/>
      <c r="FG52" s="296"/>
      <c r="FH52" s="296"/>
      <c r="FI52" s="296"/>
      <c r="FJ52" s="296"/>
      <c r="FK52" s="296"/>
      <c r="FL52" s="296"/>
      <c r="FM52" s="296"/>
      <c r="FN52" s="296"/>
      <c r="FO52" s="296"/>
      <c r="FP52" s="296"/>
      <c r="FQ52" s="296"/>
      <c r="FR52" s="296"/>
      <c r="FS52" s="296"/>
      <c r="FT52" s="296"/>
      <c r="FU52" s="296"/>
      <c r="FV52" s="296"/>
      <c r="FW52" s="296"/>
      <c r="FX52" s="296"/>
      <c r="FY52" s="296"/>
      <c r="FZ52" s="296"/>
      <c r="GA52" s="296"/>
      <c r="GB52" s="296"/>
      <c r="GC52" s="296"/>
      <c r="GD52" s="296"/>
      <c r="GE52" s="296"/>
      <c r="GF52" s="296"/>
      <c r="GG52" s="296"/>
      <c r="GH52" s="296"/>
      <c r="GI52" s="296"/>
      <c r="GJ52" s="296"/>
      <c r="GK52" s="296"/>
      <c r="GL52" s="296"/>
      <c r="GM52" s="296"/>
      <c r="GN52" s="296"/>
      <c r="GO52" s="296"/>
      <c r="GP52" s="296"/>
      <c r="GQ52" s="296"/>
      <c r="GR52" s="296"/>
      <c r="GS52" s="296"/>
      <c r="GT52" s="296"/>
      <c r="GU52" s="296"/>
      <c r="GV52" s="296"/>
      <c r="GW52" s="296"/>
      <c r="GX52" s="296"/>
      <c r="GY52" s="296"/>
      <c r="GZ52" s="296"/>
      <c r="HA52" s="296"/>
      <c r="HB52" s="296"/>
      <c r="HC52" s="296"/>
      <c r="HD52" s="296"/>
      <c r="HE52" s="296"/>
      <c r="HF52" s="296"/>
      <c r="HG52" s="296"/>
      <c r="HH52" s="296"/>
      <c r="HI52" s="296"/>
      <c r="HJ52" s="296"/>
      <c r="HK52" s="296"/>
      <c r="HL52" s="296"/>
      <c r="HM52" s="296"/>
      <c r="HN52" s="296"/>
      <c r="HO52" s="296"/>
      <c r="HP52" s="296"/>
      <c r="HQ52" s="296"/>
      <c r="HR52" s="296"/>
      <c r="HS52" s="296"/>
      <c r="HT52" s="296"/>
      <c r="HU52" s="296"/>
      <c r="HV52" s="296"/>
      <c r="HW52" s="296"/>
      <c r="HX52" s="296"/>
    </row>
    <row r="53" s="301" customFormat="1" spans="1:232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6"/>
      <c r="EG53" s="296"/>
      <c r="EH53" s="296"/>
      <c r="EI53" s="296"/>
      <c r="EJ53" s="296"/>
      <c r="EK53" s="296"/>
      <c r="EL53" s="296"/>
      <c r="EM53" s="296"/>
      <c r="EN53" s="296"/>
      <c r="EO53" s="296"/>
      <c r="EP53" s="296"/>
      <c r="EQ53" s="296"/>
      <c r="ER53" s="296"/>
      <c r="ES53" s="296"/>
      <c r="ET53" s="296"/>
      <c r="EU53" s="296"/>
      <c r="EV53" s="296"/>
      <c r="EW53" s="296"/>
      <c r="EX53" s="296"/>
      <c r="EY53" s="296"/>
      <c r="EZ53" s="296"/>
      <c r="FA53" s="296"/>
      <c r="FB53" s="296"/>
      <c r="FC53" s="296"/>
      <c r="FD53" s="296"/>
      <c r="FE53" s="296"/>
      <c r="FF53" s="296"/>
      <c r="FG53" s="296"/>
      <c r="FH53" s="296"/>
      <c r="FI53" s="296"/>
      <c r="FJ53" s="296"/>
      <c r="FK53" s="296"/>
      <c r="FL53" s="296"/>
      <c r="FM53" s="296"/>
      <c r="FN53" s="296"/>
      <c r="FO53" s="296"/>
      <c r="FP53" s="296"/>
      <c r="FQ53" s="296"/>
      <c r="FR53" s="296"/>
      <c r="FS53" s="296"/>
      <c r="FT53" s="296"/>
      <c r="FU53" s="296"/>
      <c r="FV53" s="296"/>
      <c r="FW53" s="296"/>
      <c r="FX53" s="296"/>
      <c r="FY53" s="296"/>
      <c r="FZ53" s="296"/>
      <c r="GA53" s="296"/>
      <c r="GB53" s="296"/>
      <c r="GC53" s="296"/>
      <c r="GD53" s="296"/>
      <c r="GE53" s="296"/>
      <c r="GF53" s="296"/>
      <c r="GG53" s="296"/>
      <c r="GH53" s="296"/>
      <c r="GI53" s="296"/>
      <c r="GJ53" s="296"/>
      <c r="GK53" s="296"/>
      <c r="GL53" s="296"/>
      <c r="GM53" s="296"/>
      <c r="GN53" s="296"/>
      <c r="GO53" s="296"/>
      <c r="GP53" s="296"/>
      <c r="GQ53" s="296"/>
      <c r="GR53" s="296"/>
      <c r="GS53" s="296"/>
      <c r="GT53" s="296"/>
      <c r="GU53" s="296"/>
      <c r="GV53" s="296"/>
      <c r="GW53" s="296"/>
      <c r="GX53" s="296"/>
      <c r="GY53" s="296"/>
      <c r="GZ53" s="296"/>
      <c r="HA53" s="296"/>
      <c r="HB53" s="296"/>
      <c r="HC53" s="296"/>
      <c r="HD53" s="296"/>
      <c r="HE53" s="296"/>
      <c r="HF53" s="296"/>
      <c r="HG53" s="296"/>
      <c r="HH53" s="296"/>
      <c r="HI53" s="296"/>
      <c r="HJ53" s="296"/>
      <c r="HK53" s="296"/>
      <c r="HL53" s="296"/>
      <c r="HM53" s="296"/>
      <c r="HN53" s="296"/>
      <c r="HO53" s="296"/>
      <c r="HP53" s="296"/>
      <c r="HQ53" s="296"/>
      <c r="HR53" s="296"/>
      <c r="HS53" s="296"/>
      <c r="HT53" s="296"/>
      <c r="HU53" s="296"/>
      <c r="HV53" s="296"/>
      <c r="HW53" s="296"/>
      <c r="HX53" s="296"/>
    </row>
    <row r="54" s="301" customFormat="1" spans="1:232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  <c r="CG54" s="296"/>
      <c r="CH54" s="296"/>
      <c r="CI54" s="296"/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96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6"/>
      <c r="DQ54" s="296"/>
      <c r="DR54" s="296"/>
      <c r="DS54" s="296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6"/>
      <c r="EK54" s="296"/>
      <c r="EL54" s="296"/>
      <c r="EM54" s="296"/>
      <c r="EN54" s="296"/>
      <c r="EO54" s="296"/>
      <c r="EP54" s="296"/>
      <c r="EQ54" s="296"/>
      <c r="ER54" s="296"/>
      <c r="ES54" s="296"/>
      <c r="ET54" s="296"/>
      <c r="EU54" s="296"/>
      <c r="EV54" s="296"/>
      <c r="EW54" s="296"/>
      <c r="EX54" s="296"/>
      <c r="EY54" s="296"/>
      <c r="EZ54" s="296"/>
      <c r="FA54" s="296"/>
      <c r="FB54" s="296"/>
      <c r="FC54" s="296"/>
      <c r="FD54" s="296"/>
      <c r="FE54" s="296"/>
      <c r="FF54" s="296"/>
      <c r="FG54" s="296"/>
      <c r="FH54" s="296"/>
      <c r="FI54" s="296"/>
      <c r="FJ54" s="296"/>
      <c r="FK54" s="296"/>
      <c r="FL54" s="296"/>
      <c r="FM54" s="296"/>
      <c r="FN54" s="296"/>
      <c r="FO54" s="296"/>
      <c r="FP54" s="296"/>
      <c r="FQ54" s="296"/>
      <c r="FR54" s="296"/>
      <c r="FS54" s="296"/>
      <c r="FT54" s="296"/>
      <c r="FU54" s="296"/>
      <c r="FV54" s="296"/>
      <c r="FW54" s="296"/>
      <c r="FX54" s="296"/>
      <c r="FY54" s="296"/>
      <c r="FZ54" s="296"/>
      <c r="GA54" s="296"/>
      <c r="GB54" s="296"/>
      <c r="GC54" s="296"/>
      <c r="GD54" s="296"/>
      <c r="GE54" s="296"/>
      <c r="GF54" s="296"/>
      <c r="GG54" s="296"/>
      <c r="GH54" s="296"/>
      <c r="GI54" s="296"/>
      <c r="GJ54" s="296"/>
      <c r="GK54" s="296"/>
      <c r="GL54" s="296"/>
      <c r="GM54" s="296"/>
      <c r="GN54" s="296"/>
      <c r="GO54" s="296"/>
      <c r="GP54" s="296"/>
      <c r="GQ54" s="296"/>
      <c r="GR54" s="296"/>
      <c r="GS54" s="296"/>
      <c r="GT54" s="296"/>
      <c r="GU54" s="296"/>
      <c r="GV54" s="296"/>
      <c r="GW54" s="296"/>
      <c r="GX54" s="296"/>
      <c r="GY54" s="296"/>
      <c r="GZ54" s="296"/>
      <c r="HA54" s="296"/>
      <c r="HB54" s="296"/>
      <c r="HC54" s="296"/>
      <c r="HD54" s="296"/>
      <c r="HE54" s="296"/>
      <c r="HF54" s="296"/>
      <c r="HG54" s="296"/>
      <c r="HH54" s="296"/>
      <c r="HI54" s="296"/>
      <c r="HJ54" s="296"/>
      <c r="HK54" s="296"/>
      <c r="HL54" s="296"/>
      <c r="HM54" s="296"/>
      <c r="HN54" s="296"/>
      <c r="HO54" s="296"/>
      <c r="HP54" s="296"/>
      <c r="HQ54" s="296"/>
      <c r="HR54" s="296"/>
      <c r="HS54" s="296"/>
      <c r="HT54" s="296"/>
      <c r="HU54" s="296"/>
      <c r="HV54" s="296"/>
      <c r="HW54" s="296"/>
      <c r="HX54" s="296"/>
    </row>
    <row r="55" s="301" customFormat="1" spans="1:232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  <c r="DD55" s="296"/>
      <c r="DE55" s="296"/>
      <c r="DF55" s="296"/>
      <c r="DG55" s="296"/>
      <c r="DH55" s="296"/>
      <c r="DI55" s="296"/>
      <c r="DJ55" s="296"/>
      <c r="DK55" s="296"/>
      <c r="DL55" s="296"/>
      <c r="DM55" s="296"/>
      <c r="DN55" s="296"/>
      <c r="DO55" s="296"/>
      <c r="DP55" s="296"/>
      <c r="DQ55" s="296"/>
      <c r="DR55" s="296"/>
      <c r="DS55" s="296"/>
      <c r="DT55" s="296"/>
      <c r="DU55" s="296"/>
      <c r="DV55" s="296"/>
      <c r="DW55" s="296"/>
      <c r="DX55" s="296"/>
      <c r="DY55" s="296"/>
      <c r="DZ55" s="296"/>
      <c r="EA55" s="296"/>
      <c r="EB55" s="296"/>
      <c r="EC55" s="296"/>
      <c r="ED55" s="296"/>
      <c r="EE55" s="296"/>
      <c r="EF55" s="296"/>
      <c r="EG55" s="296"/>
      <c r="EH55" s="296"/>
      <c r="EI55" s="296"/>
      <c r="EJ55" s="296"/>
      <c r="EK55" s="296"/>
      <c r="EL55" s="296"/>
      <c r="EM55" s="296"/>
      <c r="EN55" s="296"/>
      <c r="EO55" s="296"/>
      <c r="EP55" s="296"/>
      <c r="EQ55" s="296"/>
      <c r="ER55" s="296"/>
      <c r="ES55" s="296"/>
      <c r="ET55" s="296"/>
      <c r="EU55" s="296"/>
      <c r="EV55" s="296"/>
      <c r="EW55" s="296"/>
      <c r="EX55" s="296"/>
      <c r="EY55" s="296"/>
      <c r="EZ55" s="296"/>
      <c r="FA55" s="296"/>
      <c r="FB55" s="296"/>
      <c r="FC55" s="296"/>
      <c r="FD55" s="296"/>
      <c r="FE55" s="296"/>
      <c r="FF55" s="296"/>
      <c r="FG55" s="296"/>
      <c r="FH55" s="296"/>
      <c r="FI55" s="296"/>
      <c r="FJ55" s="296"/>
      <c r="FK55" s="296"/>
      <c r="FL55" s="296"/>
      <c r="FM55" s="296"/>
      <c r="FN55" s="296"/>
      <c r="FO55" s="296"/>
      <c r="FP55" s="296"/>
      <c r="FQ55" s="296"/>
      <c r="FR55" s="296"/>
      <c r="FS55" s="296"/>
      <c r="FT55" s="296"/>
      <c r="FU55" s="296"/>
      <c r="FV55" s="296"/>
      <c r="FW55" s="296"/>
      <c r="FX55" s="296"/>
      <c r="FY55" s="296"/>
      <c r="FZ55" s="296"/>
      <c r="GA55" s="296"/>
      <c r="GB55" s="296"/>
      <c r="GC55" s="296"/>
      <c r="GD55" s="296"/>
      <c r="GE55" s="296"/>
      <c r="GF55" s="296"/>
      <c r="GG55" s="296"/>
      <c r="GH55" s="296"/>
      <c r="GI55" s="296"/>
      <c r="GJ55" s="296"/>
      <c r="GK55" s="296"/>
      <c r="GL55" s="296"/>
      <c r="GM55" s="296"/>
      <c r="GN55" s="296"/>
      <c r="GO55" s="296"/>
      <c r="GP55" s="296"/>
      <c r="GQ55" s="296"/>
      <c r="GR55" s="296"/>
      <c r="GS55" s="296"/>
      <c r="GT55" s="296"/>
      <c r="GU55" s="296"/>
      <c r="GV55" s="296"/>
      <c r="GW55" s="296"/>
      <c r="GX55" s="296"/>
      <c r="GY55" s="296"/>
      <c r="GZ55" s="296"/>
      <c r="HA55" s="296"/>
      <c r="HB55" s="296"/>
      <c r="HC55" s="296"/>
      <c r="HD55" s="296"/>
      <c r="HE55" s="296"/>
      <c r="HF55" s="296"/>
      <c r="HG55" s="296"/>
      <c r="HH55" s="296"/>
      <c r="HI55" s="296"/>
      <c r="HJ55" s="296"/>
      <c r="HK55" s="296"/>
      <c r="HL55" s="296"/>
      <c r="HM55" s="296"/>
      <c r="HN55" s="296"/>
      <c r="HO55" s="296"/>
      <c r="HP55" s="296"/>
      <c r="HQ55" s="296"/>
      <c r="HR55" s="296"/>
      <c r="HS55" s="296"/>
      <c r="HT55" s="296"/>
      <c r="HU55" s="296"/>
      <c r="HV55" s="296"/>
      <c r="HW55" s="296"/>
      <c r="HX55" s="296"/>
    </row>
    <row r="56" s="301" customFormat="1" spans="1:232">
      <c r="A56" s="296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6"/>
      <c r="BP56" s="296"/>
      <c r="BQ56" s="296"/>
      <c r="BR56" s="296"/>
      <c r="BS56" s="296"/>
      <c r="BT56" s="296"/>
      <c r="BU56" s="296"/>
      <c r="BV56" s="296"/>
      <c r="BW56" s="296"/>
      <c r="BX56" s="296"/>
      <c r="BY56" s="296"/>
      <c r="BZ56" s="296"/>
      <c r="CA56" s="296"/>
      <c r="CB56" s="296"/>
      <c r="CC56" s="296"/>
      <c r="CD56" s="296"/>
      <c r="CE56" s="296"/>
      <c r="CF56" s="296"/>
      <c r="CG56" s="296"/>
      <c r="CH56" s="296"/>
      <c r="CI56" s="296"/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296"/>
      <c r="DY56" s="296"/>
      <c r="DZ56" s="296"/>
      <c r="EA56" s="296"/>
      <c r="EB56" s="296"/>
      <c r="EC56" s="296"/>
      <c r="ED56" s="296"/>
      <c r="EE56" s="296"/>
      <c r="EF56" s="296"/>
      <c r="EG56" s="296"/>
      <c r="EH56" s="296"/>
      <c r="EI56" s="296"/>
      <c r="EJ56" s="296"/>
      <c r="EK56" s="296"/>
      <c r="EL56" s="296"/>
      <c r="EM56" s="296"/>
      <c r="EN56" s="296"/>
      <c r="EO56" s="296"/>
      <c r="EP56" s="296"/>
      <c r="EQ56" s="296"/>
      <c r="ER56" s="296"/>
      <c r="ES56" s="296"/>
      <c r="ET56" s="296"/>
      <c r="EU56" s="296"/>
      <c r="EV56" s="296"/>
      <c r="EW56" s="296"/>
      <c r="EX56" s="296"/>
      <c r="EY56" s="296"/>
      <c r="EZ56" s="296"/>
      <c r="FA56" s="296"/>
      <c r="FB56" s="296"/>
      <c r="FC56" s="296"/>
      <c r="FD56" s="296"/>
      <c r="FE56" s="296"/>
      <c r="FF56" s="296"/>
      <c r="FG56" s="296"/>
      <c r="FH56" s="296"/>
      <c r="FI56" s="296"/>
      <c r="FJ56" s="296"/>
      <c r="FK56" s="296"/>
      <c r="FL56" s="296"/>
      <c r="FM56" s="296"/>
      <c r="FN56" s="296"/>
      <c r="FO56" s="296"/>
      <c r="FP56" s="296"/>
      <c r="FQ56" s="296"/>
      <c r="FR56" s="296"/>
      <c r="FS56" s="296"/>
      <c r="FT56" s="296"/>
      <c r="FU56" s="296"/>
      <c r="FV56" s="296"/>
      <c r="FW56" s="296"/>
      <c r="FX56" s="296"/>
      <c r="FY56" s="296"/>
      <c r="FZ56" s="296"/>
      <c r="GA56" s="296"/>
      <c r="GB56" s="296"/>
      <c r="GC56" s="296"/>
      <c r="GD56" s="296"/>
      <c r="GE56" s="296"/>
      <c r="GF56" s="296"/>
      <c r="GG56" s="296"/>
      <c r="GH56" s="296"/>
      <c r="GI56" s="296"/>
      <c r="GJ56" s="296"/>
      <c r="GK56" s="296"/>
      <c r="GL56" s="296"/>
      <c r="GM56" s="296"/>
      <c r="GN56" s="296"/>
      <c r="GO56" s="296"/>
      <c r="GP56" s="296"/>
      <c r="GQ56" s="296"/>
      <c r="GR56" s="296"/>
      <c r="GS56" s="296"/>
      <c r="GT56" s="296"/>
      <c r="GU56" s="296"/>
      <c r="GV56" s="296"/>
      <c r="GW56" s="296"/>
      <c r="GX56" s="296"/>
      <c r="GY56" s="296"/>
      <c r="GZ56" s="296"/>
      <c r="HA56" s="296"/>
      <c r="HB56" s="296"/>
      <c r="HC56" s="296"/>
      <c r="HD56" s="296"/>
      <c r="HE56" s="296"/>
      <c r="HF56" s="296"/>
      <c r="HG56" s="296"/>
      <c r="HH56" s="296"/>
      <c r="HI56" s="296"/>
      <c r="HJ56" s="296"/>
      <c r="HK56" s="296"/>
      <c r="HL56" s="296"/>
      <c r="HM56" s="296"/>
      <c r="HN56" s="296"/>
      <c r="HO56" s="296"/>
      <c r="HP56" s="296"/>
      <c r="HQ56" s="296"/>
      <c r="HR56" s="296"/>
      <c r="HS56" s="296"/>
      <c r="HT56" s="296"/>
      <c r="HU56" s="296"/>
      <c r="HV56" s="296"/>
      <c r="HW56" s="296"/>
      <c r="HX56" s="296"/>
    </row>
    <row r="57" s="301" customFormat="1" spans="1:232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6"/>
      <c r="BQ57" s="296"/>
      <c r="BR57" s="296"/>
      <c r="BS57" s="296"/>
      <c r="BT57" s="296"/>
      <c r="BU57" s="296"/>
      <c r="BV57" s="296"/>
      <c r="BW57" s="296"/>
      <c r="BX57" s="296"/>
      <c r="BY57" s="296"/>
      <c r="BZ57" s="296"/>
      <c r="CA57" s="296"/>
      <c r="CB57" s="296"/>
      <c r="CC57" s="296"/>
      <c r="CD57" s="296"/>
      <c r="CE57" s="296"/>
      <c r="CF57" s="296"/>
      <c r="CG57" s="296"/>
      <c r="CH57" s="296"/>
      <c r="CI57" s="296"/>
      <c r="CJ57" s="296"/>
      <c r="CK57" s="296"/>
      <c r="CL57" s="296"/>
      <c r="CM57" s="296"/>
      <c r="CN57" s="296"/>
      <c r="CO57" s="296"/>
      <c r="CP57" s="296"/>
      <c r="CQ57" s="296"/>
      <c r="CR57" s="296"/>
      <c r="CS57" s="296"/>
      <c r="CT57" s="296"/>
      <c r="CU57" s="296"/>
      <c r="CV57" s="296"/>
      <c r="CW57" s="296"/>
      <c r="CX57" s="296"/>
      <c r="CY57" s="296"/>
      <c r="CZ57" s="296"/>
      <c r="DA57" s="296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6"/>
      <c r="DM57" s="296"/>
      <c r="DN57" s="296"/>
      <c r="DO57" s="296"/>
      <c r="DP57" s="296"/>
      <c r="DQ57" s="296"/>
      <c r="DR57" s="296"/>
      <c r="DS57" s="296"/>
      <c r="DT57" s="296"/>
      <c r="DU57" s="296"/>
      <c r="DV57" s="296"/>
      <c r="DW57" s="296"/>
      <c r="DX57" s="296"/>
      <c r="DY57" s="296"/>
      <c r="DZ57" s="296"/>
      <c r="EA57" s="296"/>
      <c r="EB57" s="296"/>
      <c r="EC57" s="296"/>
      <c r="ED57" s="296"/>
      <c r="EE57" s="296"/>
      <c r="EF57" s="296"/>
      <c r="EG57" s="296"/>
      <c r="EH57" s="296"/>
      <c r="EI57" s="296"/>
      <c r="EJ57" s="296"/>
      <c r="EK57" s="296"/>
      <c r="EL57" s="296"/>
      <c r="EM57" s="296"/>
      <c r="EN57" s="296"/>
      <c r="EO57" s="296"/>
      <c r="EP57" s="296"/>
      <c r="EQ57" s="296"/>
      <c r="ER57" s="296"/>
      <c r="ES57" s="296"/>
      <c r="ET57" s="296"/>
      <c r="EU57" s="296"/>
      <c r="EV57" s="296"/>
      <c r="EW57" s="296"/>
      <c r="EX57" s="296"/>
      <c r="EY57" s="296"/>
      <c r="EZ57" s="296"/>
      <c r="FA57" s="296"/>
      <c r="FB57" s="296"/>
      <c r="FC57" s="296"/>
      <c r="FD57" s="296"/>
      <c r="FE57" s="296"/>
      <c r="FF57" s="296"/>
      <c r="FG57" s="296"/>
      <c r="FH57" s="296"/>
      <c r="FI57" s="296"/>
      <c r="FJ57" s="296"/>
      <c r="FK57" s="296"/>
      <c r="FL57" s="296"/>
      <c r="FM57" s="296"/>
      <c r="FN57" s="296"/>
      <c r="FO57" s="296"/>
      <c r="FP57" s="296"/>
      <c r="FQ57" s="296"/>
      <c r="FR57" s="296"/>
      <c r="FS57" s="296"/>
      <c r="FT57" s="296"/>
      <c r="FU57" s="296"/>
      <c r="FV57" s="296"/>
      <c r="FW57" s="296"/>
      <c r="FX57" s="296"/>
      <c r="FY57" s="296"/>
      <c r="FZ57" s="296"/>
      <c r="GA57" s="296"/>
      <c r="GB57" s="296"/>
      <c r="GC57" s="296"/>
      <c r="GD57" s="296"/>
      <c r="GE57" s="296"/>
      <c r="GF57" s="296"/>
      <c r="GG57" s="296"/>
      <c r="GH57" s="296"/>
      <c r="GI57" s="296"/>
      <c r="GJ57" s="296"/>
      <c r="GK57" s="296"/>
      <c r="GL57" s="296"/>
      <c r="GM57" s="296"/>
      <c r="GN57" s="296"/>
      <c r="GO57" s="296"/>
      <c r="GP57" s="296"/>
      <c r="GQ57" s="296"/>
      <c r="GR57" s="296"/>
      <c r="GS57" s="296"/>
      <c r="GT57" s="296"/>
      <c r="GU57" s="296"/>
      <c r="GV57" s="296"/>
      <c r="GW57" s="296"/>
      <c r="GX57" s="296"/>
      <c r="GY57" s="296"/>
      <c r="GZ57" s="296"/>
      <c r="HA57" s="296"/>
      <c r="HB57" s="296"/>
      <c r="HC57" s="296"/>
      <c r="HD57" s="296"/>
      <c r="HE57" s="296"/>
      <c r="HF57" s="296"/>
      <c r="HG57" s="296"/>
      <c r="HH57" s="296"/>
      <c r="HI57" s="296"/>
      <c r="HJ57" s="296"/>
      <c r="HK57" s="296"/>
      <c r="HL57" s="296"/>
      <c r="HM57" s="296"/>
      <c r="HN57" s="296"/>
      <c r="HO57" s="296"/>
      <c r="HP57" s="296"/>
      <c r="HQ57" s="296"/>
      <c r="HR57" s="296"/>
      <c r="HS57" s="296"/>
      <c r="HT57" s="296"/>
      <c r="HU57" s="296"/>
      <c r="HV57" s="296"/>
      <c r="HW57" s="296"/>
      <c r="HX57" s="296"/>
    </row>
    <row r="58" s="301" customFormat="1" spans="1:232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6"/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296"/>
      <c r="CI58" s="296"/>
      <c r="CJ58" s="296"/>
      <c r="CK58" s="296"/>
      <c r="CL58" s="296"/>
      <c r="CM58" s="296"/>
      <c r="CN58" s="296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96"/>
      <c r="DB58" s="296"/>
      <c r="DC58" s="296"/>
      <c r="DD58" s="296"/>
      <c r="DE58" s="296"/>
      <c r="DF58" s="296"/>
      <c r="DG58" s="296"/>
      <c r="DH58" s="296"/>
      <c r="DI58" s="296"/>
      <c r="DJ58" s="296"/>
      <c r="DK58" s="296"/>
      <c r="DL58" s="296"/>
      <c r="DM58" s="296"/>
      <c r="DN58" s="296"/>
      <c r="DO58" s="296"/>
      <c r="DP58" s="296"/>
      <c r="DQ58" s="296"/>
      <c r="DR58" s="296"/>
      <c r="DS58" s="296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6"/>
      <c r="EK58" s="296"/>
      <c r="EL58" s="296"/>
      <c r="EM58" s="296"/>
      <c r="EN58" s="296"/>
      <c r="EO58" s="296"/>
      <c r="EP58" s="296"/>
      <c r="EQ58" s="296"/>
      <c r="ER58" s="296"/>
      <c r="ES58" s="296"/>
      <c r="ET58" s="296"/>
      <c r="EU58" s="296"/>
      <c r="EV58" s="296"/>
      <c r="EW58" s="296"/>
      <c r="EX58" s="296"/>
      <c r="EY58" s="296"/>
      <c r="EZ58" s="296"/>
      <c r="FA58" s="296"/>
      <c r="FB58" s="296"/>
      <c r="FC58" s="296"/>
      <c r="FD58" s="296"/>
      <c r="FE58" s="296"/>
      <c r="FF58" s="296"/>
      <c r="FG58" s="296"/>
      <c r="FH58" s="296"/>
      <c r="FI58" s="296"/>
      <c r="FJ58" s="296"/>
      <c r="FK58" s="296"/>
      <c r="FL58" s="296"/>
      <c r="FM58" s="296"/>
      <c r="FN58" s="296"/>
      <c r="FO58" s="296"/>
      <c r="FP58" s="296"/>
      <c r="FQ58" s="296"/>
      <c r="FR58" s="296"/>
      <c r="FS58" s="296"/>
      <c r="FT58" s="296"/>
      <c r="FU58" s="296"/>
      <c r="FV58" s="296"/>
      <c r="FW58" s="296"/>
      <c r="FX58" s="296"/>
      <c r="FY58" s="296"/>
      <c r="FZ58" s="296"/>
      <c r="GA58" s="296"/>
      <c r="GB58" s="296"/>
      <c r="GC58" s="296"/>
      <c r="GD58" s="296"/>
      <c r="GE58" s="296"/>
      <c r="GF58" s="296"/>
      <c r="GG58" s="296"/>
      <c r="GH58" s="296"/>
      <c r="GI58" s="296"/>
      <c r="GJ58" s="296"/>
      <c r="GK58" s="296"/>
      <c r="GL58" s="296"/>
      <c r="GM58" s="296"/>
      <c r="GN58" s="296"/>
      <c r="GO58" s="296"/>
      <c r="GP58" s="296"/>
      <c r="GQ58" s="296"/>
      <c r="GR58" s="296"/>
      <c r="GS58" s="296"/>
      <c r="GT58" s="296"/>
      <c r="GU58" s="296"/>
      <c r="GV58" s="296"/>
      <c r="GW58" s="296"/>
      <c r="GX58" s="296"/>
      <c r="GY58" s="296"/>
      <c r="GZ58" s="296"/>
      <c r="HA58" s="296"/>
      <c r="HB58" s="296"/>
      <c r="HC58" s="296"/>
      <c r="HD58" s="296"/>
      <c r="HE58" s="296"/>
      <c r="HF58" s="296"/>
      <c r="HG58" s="296"/>
      <c r="HH58" s="296"/>
      <c r="HI58" s="296"/>
      <c r="HJ58" s="296"/>
      <c r="HK58" s="296"/>
      <c r="HL58" s="296"/>
      <c r="HM58" s="296"/>
      <c r="HN58" s="296"/>
      <c r="HO58" s="296"/>
      <c r="HP58" s="296"/>
      <c r="HQ58" s="296"/>
      <c r="HR58" s="296"/>
      <c r="HS58" s="296"/>
      <c r="HT58" s="296"/>
      <c r="HU58" s="296"/>
      <c r="HV58" s="296"/>
      <c r="HW58" s="296"/>
      <c r="HX58" s="296"/>
    </row>
    <row r="59" s="301" customFormat="1" spans="1:232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6"/>
      <c r="BP59" s="296"/>
      <c r="BQ59" s="296"/>
      <c r="BR59" s="296"/>
      <c r="BS59" s="296"/>
      <c r="BT59" s="296"/>
      <c r="BU59" s="296"/>
      <c r="BV59" s="296"/>
      <c r="BW59" s="296"/>
      <c r="BX59" s="296"/>
      <c r="BY59" s="296"/>
      <c r="BZ59" s="296"/>
      <c r="CA59" s="296"/>
      <c r="CB59" s="296"/>
      <c r="CC59" s="296"/>
      <c r="CD59" s="296"/>
      <c r="CE59" s="296"/>
      <c r="CF59" s="296"/>
      <c r="CG59" s="296"/>
      <c r="CH59" s="296"/>
      <c r="CI59" s="296"/>
      <c r="CJ59" s="296"/>
      <c r="CK59" s="296"/>
      <c r="CL59" s="296"/>
      <c r="CM59" s="296"/>
      <c r="CN59" s="296"/>
      <c r="CO59" s="296"/>
      <c r="CP59" s="296"/>
      <c r="CQ59" s="296"/>
      <c r="CR59" s="296"/>
      <c r="CS59" s="296"/>
      <c r="CT59" s="296"/>
      <c r="CU59" s="296"/>
      <c r="CV59" s="296"/>
      <c r="CW59" s="296"/>
      <c r="CX59" s="296"/>
      <c r="CY59" s="296"/>
      <c r="CZ59" s="296"/>
      <c r="DA59" s="296"/>
      <c r="DB59" s="296"/>
      <c r="DC59" s="296"/>
      <c r="DD59" s="296"/>
      <c r="DE59" s="296"/>
      <c r="DF59" s="296"/>
      <c r="DG59" s="296"/>
      <c r="DH59" s="296"/>
      <c r="DI59" s="296"/>
      <c r="DJ59" s="296"/>
      <c r="DK59" s="296"/>
      <c r="DL59" s="296"/>
      <c r="DM59" s="296"/>
      <c r="DN59" s="296"/>
      <c r="DO59" s="296"/>
      <c r="DP59" s="296"/>
      <c r="DQ59" s="296"/>
      <c r="DR59" s="296"/>
      <c r="DS59" s="296"/>
      <c r="DT59" s="296"/>
      <c r="DU59" s="296"/>
      <c r="DV59" s="296"/>
      <c r="DW59" s="296"/>
      <c r="DX59" s="296"/>
      <c r="DY59" s="296"/>
      <c r="DZ59" s="296"/>
      <c r="EA59" s="296"/>
      <c r="EB59" s="296"/>
      <c r="EC59" s="296"/>
      <c r="ED59" s="296"/>
      <c r="EE59" s="296"/>
      <c r="EF59" s="296"/>
      <c r="EG59" s="296"/>
      <c r="EH59" s="296"/>
      <c r="EI59" s="296"/>
      <c r="EJ59" s="296"/>
      <c r="EK59" s="296"/>
      <c r="EL59" s="296"/>
      <c r="EM59" s="296"/>
      <c r="EN59" s="296"/>
      <c r="EO59" s="296"/>
      <c r="EP59" s="296"/>
      <c r="EQ59" s="296"/>
      <c r="ER59" s="296"/>
      <c r="ES59" s="296"/>
      <c r="ET59" s="296"/>
      <c r="EU59" s="296"/>
      <c r="EV59" s="296"/>
      <c r="EW59" s="296"/>
      <c r="EX59" s="296"/>
      <c r="EY59" s="296"/>
      <c r="EZ59" s="296"/>
      <c r="FA59" s="296"/>
      <c r="FB59" s="296"/>
      <c r="FC59" s="296"/>
      <c r="FD59" s="296"/>
      <c r="FE59" s="296"/>
      <c r="FF59" s="296"/>
      <c r="FG59" s="296"/>
      <c r="FH59" s="296"/>
      <c r="FI59" s="296"/>
      <c r="FJ59" s="296"/>
      <c r="FK59" s="296"/>
      <c r="FL59" s="296"/>
      <c r="FM59" s="296"/>
      <c r="FN59" s="296"/>
      <c r="FO59" s="296"/>
      <c r="FP59" s="296"/>
      <c r="FQ59" s="296"/>
      <c r="FR59" s="296"/>
      <c r="FS59" s="296"/>
      <c r="FT59" s="296"/>
      <c r="FU59" s="296"/>
      <c r="FV59" s="296"/>
      <c r="FW59" s="296"/>
      <c r="FX59" s="296"/>
      <c r="FY59" s="296"/>
      <c r="FZ59" s="296"/>
      <c r="GA59" s="296"/>
      <c r="GB59" s="296"/>
      <c r="GC59" s="296"/>
      <c r="GD59" s="296"/>
      <c r="GE59" s="296"/>
      <c r="GF59" s="296"/>
      <c r="GG59" s="296"/>
      <c r="GH59" s="296"/>
      <c r="GI59" s="296"/>
      <c r="GJ59" s="296"/>
      <c r="GK59" s="296"/>
      <c r="GL59" s="296"/>
      <c r="GM59" s="296"/>
      <c r="GN59" s="296"/>
      <c r="GO59" s="296"/>
      <c r="GP59" s="296"/>
      <c r="GQ59" s="296"/>
      <c r="GR59" s="296"/>
      <c r="GS59" s="296"/>
      <c r="GT59" s="296"/>
      <c r="GU59" s="296"/>
      <c r="GV59" s="296"/>
      <c r="GW59" s="296"/>
      <c r="GX59" s="296"/>
      <c r="GY59" s="296"/>
      <c r="GZ59" s="296"/>
      <c r="HA59" s="296"/>
      <c r="HB59" s="296"/>
      <c r="HC59" s="296"/>
      <c r="HD59" s="296"/>
      <c r="HE59" s="296"/>
      <c r="HF59" s="296"/>
      <c r="HG59" s="296"/>
      <c r="HH59" s="296"/>
      <c r="HI59" s="296"/>
      <c r="HJ59" s="296"/>
      <c r="HK59" s="296"/>
      <c r="HL59" s="296"/>
      <c r="HM59" s="296"/>
      <c r="HN59" s="296"/>
      <c r="HO59" s="296"/>
      <c r="HP59" s="296"/>
      <c r="HQ59" s="296"/>
      <c r="HR59" s="296"/>
      <c r="HS59" s="296"/>
      <c r="HT59" s="296"/>
      <c r="HU59" s="296"/>
      <c r="HV59" s="296"/>
      <c r="HW59" s="296"/>
      <c r="HX59" s="296"/>
    </row>
    <row r="60" s="301" customFormat="1" spans="1:232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6"/>
      <c r="BT60" s="296"/>
      <c r="BU60" s="296"/>
      <c r="BV60" s="296"/>
      <c r="BW60" s="296"/>
      <c r="BX60" s="296"/>
      <c r="BY60" s="296"/>
      <c r="BZ60" s="296"/>
      <c r="CA60" s="296"/>
      <c r="CB60" s="296"/>
      <c r="CC60" s="296"/>
      <c r="CD60" s="296"/>
      <c r="CE60" s="296"/>
      <c r="CF60" s="296"/>
      <c r="CG60" s="296"/>
      <c r="CH60" s="296"/>
      <c r="CI60" s="296"/>
      <c r="CJ60" s="296"/>
      <c r="CK60" s="296"/>
      <c r="CL60" s="296"/>
      <c r="CM60" s="296"/>
      <c r="CN60" s="296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6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  <c r="DM60" s="296"/>
      <c r="DN60" s="296"/>
      <c r="DO60" s="296"/>
      <c r="DP60" s="296"/>
      <c r="DQ60" s="296"/>
      <c r="DR60" s="296"/>
      <c r="DS60" s="296"/>
      <c r="DT60" s="296"/>
      <c r="DU60" s="296"/>
      <c r="DV60" s="296"/>
      <c r="DW60" s="296"/>
      <c r="DX60" s="296"/>
      <c r="DY60" s="296"/>
      <c r="DZ60" s="296"/>
      <c r="EA60" s="296"/>
      <c r="EB60" s="296"/>
      <c r="EC60" s="296"/>
      <c r="ED60" s="296"/>
      <c r="EE60" s="296"/>
      <c r="EF60" s="296"/>
      <c r="EG60" s="296"/>
      <c r="EH60" s="296"/>
      <c r="EI60" s="296"/>
      <c r="EJ60" s="296"/>
      <c r="EK60" s="296"/>
      <c r="EL60" s="296"/>
      <c r="EM60" s="296"/>
      <c r="EN60" s="296"/>
      <c r="EO60" s="296"/>
      <c r="EP60" s="296"/>
      <c r="EQ60" s="296"/>
      <c r="ER60" s="296"/>
      <c r="ES60" s="296"/>
      <c r="ET60" s="296"/>
      <c r="EU60" s="296"/>
      <c r="EV60" s="296"/>
      <c r="EW60" s="296"/>
      <c r="EX60" s="296"/>
      <c r="EY60" s="296"/>
      <c r="EZ60" s="296"/>
      <c r="FA60" s="296"/>
      <c r="FB60" s="296"/>
      <c r="FC60" s="296"/>
      <c r="FD60" s="296"/>
      <c r="FE60" s="296"/>
      <c r="FF60" s="296"/>
      <c r="FG60" s="296"/>
      <c r="FH60" s="296"/>
      <c r="FI60" s="296"/>
      <c r="FJ60" s="296"/>
      <c r="FK60" s="296"/>
      <c r="FL60" s="296"/>
      <c r="FM60" s="296"/>
      <c r="FN60" s="296"/>
      <c r="FO60" s="296"/>
      <c r="FP60" s="296"/>
      <c r="FQ60" s="296"/>
      <c r="FR60" s="296"/>
      <c r="FS60" s="296"/>
      <c r="FT60" s="296"/>
      <c r="FU60" s="296"/>
      <c r="FV60" s="296"/>
      <c r="FW60" s="296"/>
      <c r="FX60" s="296"/>
      <c r="FY60" s="296"/>
      <c r="FZ60" s="296"/>
      <c r="GA60" s="296"/>
      <c r="GB60" s="296"/>
      <c r="GC60" s="296"/>
      <c r="GD60" s="296"/>
      <c r="GE60" s="296"/>
      <c r="GF60" s="296"/>
      <c r="GG60" s="296"/>
      <c r="GH60" s="296"/>
      <c r="GI60" s="296"/>
      <c r="GJ60" s="296"/>
      <c r="GK60" s="296"/>
      <c r="GL60" s="296"/>
      <c r="GM60" s="296"/>
      <c r="GN60" s="296"/>
      <c r="GO60" s="296"/>
      <c r="GP60" s="296"/>
      <c r="GQ60" s="296"/>
      <c r="GR60" s="296"/>
      <c r="GS60" s="296"/>
      <c r="GT60" s="296"/>
      <c r="GU60" s="296"/>
      <c r="GV60" s="296"/>
      <c r="GW60" s="296"/>
      <c r="GX60" s="296"/>
      <c r="GY60" s="296"/>
      <c r="GZ60" s="296"/>
      <c r="HA60" s="296"/>
      <c r="HB60" s="296"/>
      <c r="HC60" s="296"/>
      <c r="HD60" s="296"/>
      <c r="HE60" s="296"/>
      <c r="HF60" s="296"/>
      <c r="HG60" s="296"/>
      <c r="HH60" s="296"/>
      <c r="HI60" s="296"/>
      <c r="HJ60" s="296"/>
      <c r="HK60" s="296"/>
      <c r="HL60" s="296"/>
      <c r="HM60" s="296"/>
      <c r="HN60" s="296"/>
      <c r="HO60" s="296"/>
      <c r="HP60" s="296"/>
      <c r="HQ60" s="296"/>
      <c r="HR60" s="296"/>
      <c r="HS60" s="296"/>
      <c r="HT60" s="296"/>
      <c r="HU60" s="296"/>
      <c r="HV60" s="296"/>
      <c r="HW60" s="296"/>
      <c r="HX60" s="296"/>
    </row>
    <row r="61" s="301" customFormat="1" spans="1:232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6"/>
      <c r="BV61" s="296"/>
      <c r="BW61" s="296"/>
      <c r="BX61" s="296"/>
      <c r="BY61" s="296"/>
      <c r="BZ61" s="296"/>
      <c r="CA61" s="296"/>
      <c r="CB61" s="296"/>
      <c r="CC61" s="296"/>
      <c r="CD61" s="296"/>
      <c r="CE61" s="296"/>
      <c r="CF61" s="296"/>
      <c r="CG61" s="296"/>
      <c r="CH61" s="296"/>
      <c r="CI61" s="296"/>
      <c r="CJ61" s="296"/>
      <c r="CK61" s="296"/>
      <c r="CL61" s="296"/>
      <c r="CM61" s="296"/>
      <c r="CN61" s="296"/>
      <c r="CO61" s="296"/>
      <c r="CP61" s="296"/>
      <c r="CQ61" s="296"/>
      <c r="CR61" s="296"/>
      <c r="CS61" s="296"/>
      <c r="CT61" s="296"/>
      <c r="CU61" s="296"/>
      <c r="CV61" s="296"/>
      <c r="CW61" s="296"/>
      <c r="CX61" s="296"/>
      <c r="CY61" s="296"/>
      <c r="CZ61" s="296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  <c r="DM61" s="296"/>
      <c r="DN61" s="296"/>
      <c r="DO61" s="296"/>
      <c r="DP61" s="296"/>
      <c r="DQ61" s="296"/>
      <c r="DR61" s="296"/>
      <c r="DS61" s="296"/>
      <c r="DT61" s="296"/>
      <c r="DU61" s="296"/>
      <c r="DV61" s="296"/>
      <c r="DW61" s="296"/>
      <c r="DX61" s="296"/>
      <c r="DY61" s="296"/>
      <c r="DZ61" s="296"/>
      <c r="EA61" s="296"/>
      <c r="EB61" s="296"/>
      <c r="EC61" s="296"/>
      <c r="ED61" s="296"/>
      <c r="EE61" s="296"/>
      <c r="EF61" s="296"/>
      <c r="EG61" s="296"/>
      <c r="EH61" s="296"/>
      <c r="EI61" s="296"/>
      <c r="EJ61" s="296"/>
      <c r="EK61" s="296"/>
      <c r="EL61" s="296"/>
      <c r="EM61" s="296"/>
      <c r="EN61" s="296"/>
      <c r="EO61" s="296"/>
      <c r="EP61" s="296"/>
      <c r="EQ61" s="296"/>
      <c r="ER61" s="296"/>
      <c r="ES61" s="296"/>
      <c r="ET61" s="296"/>
      <c r="EU61" s="296"/>
      <c r="EV61" s="296"/>
      <c r="EW61" s="296"/>
      <c r="EX61" s="296"/>
      <c r="EY61" s="296"/>
      <c r="EZ61" s="296"/>
      <c r="FA61" s="296"/>
      <c r="FB61" s="296"/>
      <c r="FC61" s="296"/>
      <c r="FD61" s="296"/>
      <c r="FE61" s="296"/>
      <c r="FF61" s="296"/>
      <c r="FG61" s="296"/>
      <c r="FH61" s="296"/>
      <c r="FI61" s="296"/>
      <c r="FJ61" s="296"/>
      <c r="FK61" s="296"/>
      <c r="FL61" s="296"/>
      <c r="FM61" s="296"/>
      <c r="FN61" s="296"/>
      <c r="FO61" s="296"/>
      <c r="FP61" s="296"/>
      <c r="FQ61" s="296"/>
      <c r="FR61" s="296"/>
      <c r="FS61" s="296"/>
      <c r="FT61" s="296"/>
      <c r="FU61" s="296"/>
      <c r="FV61" s="296"/>
      <c r="FW61" s="296"/>
      <c r="FX61" s="296"/>
      <c r="FY61" s="296"/>
      <c r="FZ61" s="296"/>
      <c r="GA61" s="296"/>
      <c r="GB61" s="296"/>
      <c r="GC61" s="296"/>
      <c r="GD61" s="296"/>
      <c r="GE61" s="296"/>
      <c r="GF61" s="296"/>
      <c r="GG61" s="296"/>
      <c r="GH61" s="296"/>
      <c r="GI61" s="296"/>
      <c r="GJ61" s="296"/>
      <c r="GK61" s="296"/>
      <c r="GL61" s="296"/>
      <c r="GM61" s="296"/>
      <c r="GN61" s="296"/>
      <c r="GO61" s="296"/>
      <c r="GP61" s="296"/>
      <c r="GQ61" s="296"/>
      <c r="GR61" s="296"/>
      <c r="GS61" s="296"/>
      <c r="GT61" s="296"/>
      <c r="GU61" s="296"/>
      <c r="GV61" s="296"/>
      <c r="GW61" s="296"/>
      <c r="GX61" s="296"/>
      <c r="GY61" s="296"/>
      <c r="GZ61" s="296"/>
      <c r="HA61" s="296"/>
      <c r="HB61" s="296"/>
      <c r="HC61" s="296"/>
      <c r="HD61" s="296"/>
      <c r="HE61" s="296"/>
      <c r="HF61" s="296"/>
      <c r="HG61" s="296"/>
      <c r="HH61" s="296"/>
      <c r="HI61" s="296"/>
      <c r="HJ61" s="296"/>
      <c r="HK61" s="296"/>
      <c r="HL61" s="296"/>
      <c r="HM61" s="296"/>
      <c r="HN61" s="296"/>
      <c r="HO61" s="296"/>
      <c r="HP61" s="296"/>
      <c r="HQ61" s="296"/>
      <c r="HR61" s="296"/>
      <c r="HS61" s="296"/>
      <c r="HT61" s="296"/>
      <c r="HU61" s="296"/>
      <c r="HV61" s="296"/>
      <c r="HW61" s="296"/>
      <c r="HX61" s="296"/>
    </row>
    <row r="62" s="301" customFormat="1" spans="1:232">
      <c r="A62" s="296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6"/>
      <c r="BP62" s="296"/>
      <c r="BQ62" s="296"/>
      <c r="BR62" s="296"/>
      <c r="BS62" s="296"/>
      <c r="BT62" s="296"/>
      <c r="BU62" s="296"/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  <c r="CG62" s="296"/>
      <c r="CH62" s="296"/>
      <c r="CI62" s="296"/>
      <c r="CJ62" s="296"/>
      <c r="CK62" s="296"/>
      <c r="CL62" s="296"/>
      <c r="CM62" s="296"/>
      <c r="CN62" s="296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96"/>
      <c r="DB62" s="296"/>
      <c r="DC62" s="296"/>
      <c r="DD62" s="296"/>
      <c r="DE62" s="296"/>
      <c r="DF62" s="296"/>
      <c r="DG62" s="296"/>
      <c r="DH62" s="296"/>
      <c r="DI62" s="296"/>
      <c r="DJ62" s="296"/>
      <c r="DK62" s="296"/>
      <c r="DL62" s="296"/>
      <c r="DM62" s="296"/>
      <c r="DN62" s="296"/>
      <c r="DO62" s="296"/>
      <c r="DP62" s="296"/>
      <c r="DQ62" s="296"/>
      <c r="DR62" s="296"/>
      <c r="DS62" s="296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6"/>
      <c r="EG62" s="296"/>
      <c r="EH62" s="296"/>
      <c r="EI62" s="296"/>
      <c r="EJ62" s="296"/>
      <c r="EK62" s="296"/>
      <c r="EL62" s="296"/>
      <c r="EM62" s="296"/>
      <c r="EN62" s="296"/>
      <c r="EO62" s="296"/>
      <c r="EP62" s="296"/>
      <c r="EQ62" s="296"/>
      <c r="ER62" s="296"/>
      <c r="ES62" s="296"/>
      <c r="ET62" s="296"/>
      <c r="EU62" s="296"/>
      <c r="EV62" s="296"/>
      <c r="EW62" s="296"/>
      <c r="EX62" s="296"/>
      <c r="EY62" s="296"/>
      <c r="EZ62" s="296"/>
      <c r="FA62" s="296"/>
      <c r="FB62" s="296"/>
      <c r="FC62" s="296"/>
      <c r="FD62" s="296"/>
      <c r="FE62" s="296"/>
      <c r="FF62" s="296"/>
      <c r="FG62" s="296"/>
      <c r="FH62" s="296"/>
      <c r="FI62" s="296"/>
      <c r="FJ62" s="296"/>
      <c r="FK62" s="296"/>
      <c r="FL62" s="296"/>
      <c r="FM62" s="296"/>
      <c r="FN62" s="296"/>
      <c r="FO62" s="296"/>
      <c r="FP62" s="296"/>
      <c r="FQ62" s="296"/>
      <c r="FR62" s="296"/>
      <c r="FS62" s="296"/>
      <c r="FT62" s="296"/>
      <c r="FU62" s="296"/>
      <c r="FV62" s="296"/>
      <c r="FW62" s="296"/>
      <c r="FX62" s="296"/>
      <c r="FY62" s="296"/>
      <c r="FZ62" s="296"/>
      <c r="GA62" s="296"/>
      <c r="GB62" s="296"/>
      <c r="GC62" s="296"/>
      <c r="GD62" s="296"/>
      <c r="GE62" s="296"/>
      <c r="GF62" s="296"/>
      <c r="GG62" s="296"/>
      <c r="GH62" s="296"/>
      <c r="GI62" s="296"/>
      <c r="GJ62" s="296"/>
      <c r="GK62" s="296"/>
      <c r="GL62" s="296"/>
      <c r="GM62" s="296"/>
      <c r="GN62" s="296"/>
      <c r="GO62" s="296"/>
      <c r="GP62" s="296"/>
      <c r="GQ62" s="296"/>
      <c r="GR62" s="296"/>
      <c r="GS62" s="296"/>
      <c r="GT62" s="296"/>
      <c r="GU62" s="296"/>
      <c r="GV62" s="296"/>
      <c r="GW62" s="296"/>
      <c r="GX62" s="296"/>
      <c r="GY62" s="296"/>
      <c r="GZ62" s="296"/>
      <c r="HA62" s="296"/>
      <c r="HB62" s="296"/>
      <c r="HC62" s="296"/>
      <c r="HD62" s="296"/>
      <c r="HE62" s="296"/>
      <c r="HF62" s="296"/>
      <c r="HG62" s="296"/>
      <c r="HH62" s="296"/>
      <c r="HI62" s="296"/>
      <c r="HJ62" s="296"/>
      <c r="HK62" s="296"/>
      <c r="HL62" s="296"/>
      <c r="HM62" s="296"/>
      <c r="HN62" s="296"/>
      <c r="HO62" s="296"/>
      <c r="HP62" s="296"/>
      <c r="HQ62" s="296"/>
      <c r="HR62" s="296"/>
      <c r="HS62" s="296"/>
      <c r="HT62" s="296"/>
      <c r="HU62" s="296"/>
      <c r="HV62" s="296"/>
      <c r="HW62" s="296"/>
      <c r="HX62" s="296"/>
    </row>
    <row r="63" s="301" customFormat="1" spans="1:232">
      <c r="A63" s="296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  <c r="BS63" s="296"/>
      <c r="BT63" s="296"/>
      <c r="BU63" s="296"/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  <c r="CG63" s="296"/>
      <c r="CH63" s="296"/>
      <c r="CI63" s="296"/>
      <c r="CJ63" s="296"/>
      <c r="CK63" s="296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296"/>
      <c r="DP63" s="296"/>
      <c r="DQ63" s="296"/>
      <c r="DR63" s="296"/>
      <c r="DS63" s="296"/>
      <c r="DT63" s="296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6"/>
      <c r="EG63" s="296"/>
      <c r="EH63" s="296"/>
      <c r="EI63" s="296"/>
      <c r="EJ63" s="296"/>
      <c r="EK63" s="296"/>
      <c r="EL63" s="296"/>
      <c r="EM63" s="296"/>
      <c r="EN63" s="296"/>
      <c r="EO63" s="296"/>
      <c r="EP63" s="296"/>
      <c r="EQ63" s="296"/>
      <c r="ER63" s="296"/>
      <c r="ES63" s="296"/>
      <c r="ET63" s="296"/>
      <c r="EU63" s="296"/>
      <c r="EV63" s="296"/>
      <c r="EW63" s="296"/>
      <c r="EX63" s="296"/>
      <c r="EY63" s="296"/>
      <c r="EZ63" s="296"/>
      <c r="FA63" s="296"/>
      <c r="FB63" s="296"/>
      <c r="FC63" s="296"/>
      <c r="FD63" s="296"/>
      <c r="FE63" s="296"/>
      <c r="FF63" s="296"/>
      <c r="FG63" s="296"/>
      <c r="FH63" s="296"/>
      <c r="FI63" s="296"/>
      <c r="FJ63" s="296"/>
      <c r="FK63" s="296"/>
      <c r="FL63" s="296"/>
      <c r="FM63" s="296"/>
      <c r="FN63" s="296"/>
      <c r="FO63" s="296"/>
      <c r="FP63" s="296"/>
      <c r="FQ63" s="296"/>
      <c r="FR63" s="296"/>
      <c r="FS63" s="296"/>
      <c r="FT63" s="296"/>
      <c r="FU63" s="296"/>
      <c r="FV63" s="296"/>
      <c r="FW63" s="296"/>
      <c r="FX63" s="296"/>
      <c r="FY63" s="296"/>
      <c r="FZ63" s="296"/>
      <c r="GA63" s="296"/>
      <c r="GB63" s="296"/>
      <c r="GC63" s="296"/>
      <c r="GD63" s="296"/>
      <c r="GE63" s="296"/>
      <c r="GF63" s="296"/>
      <c r="GG63" s="296"/>
      <c r="GH63" s="296"/>
      <c r="GI63" s="296"/>
      <c r="GJ63" s="296"/>
      <c r="GK63" s="296"/>
      <c r="GL63" s="296"/>
      <c r="GM63" s="296"/>
      <c r="GN63" s="296"/>
      <c r="GO63" s="296"/>
      <c r="GP63" s="296"/>
      <c r="GQ63" s="296"/>
      <c r="GR63" s="296"/>
      <c r="GS63" s="296"/>
      <c r="GT63" s="296"/>
      <c r="GU63" s="296"/>
      <c r="GV63" s="296"/>
      <c r="GW63" s="296"/>
      <c r="GX63" s="296"/>
      <c r="GY63" s="296"/>
      <c r="GZ63" s="296"/>
      <c r="HA63" s="296"/>
      <c r="HB63" s="296"/>
      <c r="HC63" s="296"/>
      <c r="HD63" s="296"/>
      <c r="HE63" s="296"/>
      <c r="HF63" s="296"/>
      <c r="HG63" s="296"/>
      <c r="HH63" s="296"/>
      <c r="HI63" s="296"/>
      <c r="HJ63" s="296"/>
      <c r="HK63" s="296"/>
      <c r="HL63" s="296"/>
      <c r="HM63" s="296"/>
      <c r="HN63" s="296"/>
      <c r="HO63" s="296"/>
      <c r="HP63" s="296"/>
      <c r="HQ63" s="296"/>
      <c r="HR63" s="296"/>
      <c r="HS63" s="296"/>
      <c r="HT63" s="296"/>
      <c r="HU63" s="296"/>
      <c r="HV63" s="296"/>
      <c r="HW63" s="296"/>
      <c r="HX63" s="296"/>
    </row>
    <row r="64" s="301" customFormat="1" spans="1:232">
      <c r="A64" s="296"/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6"/>
      <c r="BT64" s="296"/>
      <c r="BU64" s="296"/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6"/>
      <c r="CK64" s="296"/>
      <c r="CL64" s="296"/>
      <c r="CM64" s="296"/>
      <c r="CN64" s="296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6"/>
      <c r="DA64" s="296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6"/>
      <c r="DM64" s="296"/>
      <c r="DN64" s="296"/>
      <c r="DO64" s="296"/>
      <c r="DP64" s="296"/>
      <c r="DQ64" s="296"/>
      <c r="DR64" s="296"/>
      <c r="DS64" s="296"/>
      <c r="DT64" s="296"/>
      <c r="DU64" s="296"/>
      <c r="DV64" s="296"/>
      <c r="DW64" s="296"/>
      <c r="DX64" s="296"/>
      <c r="DY64" s="296"/>
      <c r="DZ64" s="296"/>
      <c r="EA64" s="296"/>
      <c r="EB64" s="296"/>
      <c r="EC64" s="296"/>
      <c r="ED64" s="296"/>
      <c r="EE64" s="296"/>
      <c r="EF64" s="296"/>
      <c r="EG64" s="296"/>
      <c r="EH64" s="296"/>
      <c r="EI64" s="296"/>
      <c r="EJ64" s="296"/>
      <c r="EK64" s="296"/>
      <c r="EL64" s="296"/>
      <c r="EM64" s="296"/>
      <c r="EN64" s="296"/>
      <c r="EO64" s="296"/>
      <c r="EP64" s="296"/>
      <c r="EQ64" s="296"/>
      <c r="ER64" s="296"/>
      <c r="ES64" s="296"/>
      <c r="ET64" s="296"/>
      <c r="EU64" s="296"/>
      <c r="EV64" s="296"/>
      <c r="EW64" s="296"/>
      <c r="EX64" s="296"/>
      <c r="EY64" s="296"/>
      <c r="EZ64" s="296"/>
      <c r="FA64" s="296"/>
      <c r="FB64" s="296"/>
      <c r="FC64" s="296"/>
      <c r="FD64" s="296"/>
      <c r="FE64" s="296"/>
      <c r="FF64" s="296"/>
      <c r="FG64" s="296"/>
      <c r="FH64" s="296"/>
      <c r="FI64" s="296"/>
      <c r="FJ64" s="296"/>
      <c r="FK64" s="296"/>
      <c r="FL64" s="296"/>
      <c r="FM64" s="296"/>
      <c r="FN64" s="296"/>
      <c r="FO64" s="296"/>
      <c r="FP64" s="296"/>
      <c r="FQ64" s="296"/>
      <c r="FR64" s="296"/>
      <c r="FS64" s="296"/>
      <c r="FT64" s="296"/>
      <c r="FU64" s="296"/>
      <c r="FV64" s="296"/>
      <c r="FW64" s="296"/>
      <c r="FX64" s="296"/>
      <c r="FY64" s="296"/>
      <c r="FZ64" s="296"/>
      <c r="GA64" s="296"/>
      <c r="GB64" s="296"/>
      <c r="GC64" s="296"/>
      <c r="GD64" s="296"/>
      <c r="GE64" s="296"/>
      <c r="GF64" s="296"/>
      <c r="GG64" s="296"/>
      <c r="GH64" s="296"/>
      <c r="GI64" s="296"/>
      <c r="GJ64" s="296"/>
      <c r="GK64" s="296"/>
      <c r="GL64" s="296"/>
      <c r="GM64" s="296"/>
      <c r="GN64" s="296"/>
      <c r="GO64" s="296"/>
      <c r="GP64" s="296"/>
      <c r="GQ64" s="296"/>
      <c r="GR64" s="296"/>
      <c r="GS64" s="296"/>
      <c r="GT64" s="296"/>
      <c r="GU64" s="296"/>
      <c r="GV64" s="296"/>
      <c r="GW64" s="296"/>
      <c r="GX64" s="296"/>
      <c r="GY64" s="296"/>
      <c r="GZ64" s="296"/>
      <c r="HA64" s="296"/>
      <c r="HB64" s="296"/>
      <c r="HC64" s="296"/>
      <c r="HD64" s="296"/>
      <c r="HE64" s="296"/>
      <c r="HF64" s="296"/>
      <c r="HG64" s="296"/>
      <c r="HH64" s="296"/>
      <c r="HI64" s="296"/>
      <c r="HJ64" s="296"/>
      <c r="HK64" s="296"/>
      <c r="HL64" s="296"/>
      <c r="HM64" s="296"/>
      <c r="HN64" s="296"/>
      <c r="HO64" s="296"/>
      <c r="HP64" s="296"/>
      <c r="HQ64" s="296"/>
      <c r="HR64" s="296"/>
      <c r="HS64" s="296"/>
      <c r="HT64" s="296"/>
      <c r="HU64" s="296"/>
      <c r="HV64" s="296"/>
      <c r="HW64" s="296"/>
      <c r="HX64" s="296"/>
    </row>
    <row r="65" s="301" customFormat="1" spans="1:232">
      <c r="A65" s="296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296"/>
      <c r="EB65" s="296"/>
      <c r="EC65" s="296"/>
      <c r="ED65" s="296"/>
      <c r="EE65" s="296"/>
      <c r="EF65" s="296"/>
      <c r="EG65" s="296"/>
      <c r="EH65" s="296"/>
      <c r="EI65" s="296"/>
      <c r="EJ65" s="296"/>
      <c r="EK65" s="296"/>
      <c r="EL65" s="296"/>
      <c r="EM65" s="296"/>
      <c r="EN65" s="296"/>
      <c r="EO65" s="296"/>
      <c r="EP65" s="296"/>
      <c r="EQ65" s="296"/>
      <c r="ER65" s="296"/>
      <c r="ES65" s="296"/>
      <c r="ET65" s="296"/>
      <c r="EU65" s="296"/>
      <c r="EV65" s="296"/>
      <c r="EW65" s="296"/>
      <c r="EX65" s="296"/>
      <c r="EY65" s="296"/>
      <c r="EZ65" s="296"/>
      <c r="FA65" s="296"/>
      <c r="FB65" s="296"/>
      <c r="FC65" s="296"/>
      <c r="FD65" s="296"/>
      <c r="FE65" s="296"/>
      <c r="FF65" s="296"/>
      <c r="FG65" s="296"/>
      <c r="FH65" s="296"/>
      <c r="FI65" s="296"/>
      <c r="FJ65" s="296"/>
      <c r="FK65" s="296"/>
      <c r="FL65" s="296"/>
      <c r="FM65" s="296"/>
      <c r="FN65" s="296"/>
      <c r="FO65" s="296"/>
      <c r="FP65" s="296"/>
      <c r="FQ65" s="296"/>
      <c r="FR65" s="296"/>
      <c r="FS65" s="296"/>
      <c r="FT65" s="296"/>
      <c r="FU65" s="296"/>
      <c r="FV65" s="296"/>
      <c r="FW65" s="296"/>
      <c r="FX65" s="296"/>
      <c r="FY65" s="296"/>
      <c r="FZ65" s="296"/>
      <c r="GA65" s="296"/>
      <c r="GB65" s="296"/>
      <c r="GC65" s="296"/>
      <c r="GD65" s="296"/>
      <c r="GE65" s="296"/>
      <c r="GF65" s="296"/>
      <c r="GG65" s="296"/>
      <c r="GH65" s="296"/>
      <c r="GI65" s="296"/>
      <c r="GJ65" s="296"/>
      <c r="GK65" s="296"/>
      <c r="GL65" s="296"/>
      <c r="GM65" s="296"/>
      <c r="GN65" s="296"/>
      <c r="GO65" s="296"/>
      <c r="GP65" s="296"/>
      <c r="GQ65" s="296"/>
      <c r="GR65" s="296"/>
      <c r="GS65" s="296"/>
      <c r="GT65" s="296"/>
      <c r="GU65" s="296"/>
      <c r="GV65" s="296"/>
      <c r="GW65" s="296"/>
      <c r="GX65" s="296"/>
      <c r="GY65" s="296"/>
      <c r="GZ65" s="296"/>
      <c r="HA65" s="296"/>
      <c r="HB65" s="296"/>
      <c r="HC65" s="296"/>
      <c r="HD65" s="296"/>
      <c r="HE65" s="296"/>
      <c r="HF65" s="296"/>
      <c r="HG65" s="296"/>
      <c r="HH65" s="296"/>
      <c r="HI65" s="296"/>
      <c r="HJ65" s="296"/>
      <c r="HK65" s="296"/>
      <c r="HL65" s="296"/>
      <c r="HM65" s="296"/>
      <c r="HN65" s="296"/>
      <c r="HO65" s="296"/>
      <c r="HP65" s="296"/>
      <c r="HQ65" s="296"/>
      <c r="HR65" s="296"/>
      <c r="HS65" s="296"/>
      <c r="HT65" s="296"/>
      <c r="HU65" s="296"/>
      <c r="HV65" s="296"/>
      <c r="HW65" s="296"/>
      <c r="HX65" s="296"/>
    </row>
    <row r="66" s="301" customFormat="1" spans="1:232">
      <c r="A66" s="296"/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6"/>
      <c r="BP66" s="296"/>
      <c r="BQ66" s="296"/>
      <c r="BR66" s="296"/>
      <c r="BS66" s="296"/>
      <c r="BT66" s="296"/>
      <c r="BU66" s="296"/>
      <c r="BV66" s="296"/>
      <c r="BW66" s="296"/>
      <c r="BX66" s="296"/>
      <c r="BY66" s="296"/>
      <c r="BZ66" s="296"/>
      <c r="CA66" s="296"/>
      <c r="CB66" s="296"/>
      <c r="CC66" s="296"/>
      <c r="CD66" s="296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296"/>
      <c r="EC66" s="296"/>
      <c r="ED66" s="296"/>
      <c r="EE66" s="296"/>
      <c r="EF66" s="296"/>
      <c r="EG66" s="296"/>
      <c r="EH66" s="296"/>
      <c r="EI66" s="296"/>
      <c r="EJ66" s="296"/>
      <c r="EK66" s="296"/>
      <c r="EL66" s="296"/>
      <c r="EM66" s="296"/>
      <c r="EN66" s="296"/>
      <c r="EO66" s="296"/>
      <c r="EP66" s="296"/>
      <c r="EQ66" s="296"/>
      <c r="ER66" s="296"/>
      <c r="ES66" s="296"/>
      <c r="ET66" s="296"/>
      <c r="EU66" s="296"/>
      <c r="EV66" s="296"/>
      <c r="EW66" s="296"/>
      <c r="EX66" s="296"/>
      <c r="EY66" s="296"/>
      <c r="EZ66" s="296"/>
      <c r="FA66" s="296"/>
      <c r="FB66" s="296"/>
      <c r="FC66" s="296"/>
      <c r="FD66" s="296"/>
      <c r="FE66" s="296"/>
      <c r="FF66" s="296"/>
      <c r="FG66" s="296"/>
      <c r="FH66" s="296"/>
      <c r="FI66" s="296"/>
      <c r="FJ66" s="296"/>
      <c r="FK66" s="296"/>
      <c r="FL66" s="296"/>
      <c r="FM66" s="296"/>
      <c r="FN66" s="296"/>
      <c r="FO66" s="296"/>
      <c r="FP66" s="296"/>
      <c r="FQ66" s="296"/>
      <c r="FR66" s="296"/>
      <c r="FS66" s="296"/>
      <c r="FT66" s="296"/>
      <c r="FU66" s="296"/>
      <c r="FV66" s="296"/>
      <c r="FW66" s="296"/>
      <c r="FX66" s="296"/>
      <c r="FY66" s="296"/>
      <c r="FZ66" s="296"/>
      <c r="GA66" s="296"/>
      <c r="GB66" s="296"/>
      <c r="GC66" s="296"/>
      <c r="GD66" s="296"/>
      <c r="GE66" s="296"/>
      <c r="GF66" s="296"/>
      <c r="GG66" s="296"/>
      <c r="GH66" s="296"/>
      <c r="GI66" s="296"/>
      <c r="GJ66" s="296"/>
      <c r="GK66" s="296"/>
      <c r="GL66" s="296"/>
      <c r="GM66" s="296"/>
      <c r="GN66" s="296"/>
      <c r="GO66" s="296"/>
      <c r="GP66" s="296"/>
      <c r="GQ66" s="296"/>
      <c r="GR66" s="296"/>
      <c r="GS66" s="296"/>
      <c r="GT66" s="296"/>
      <c r="GU66" s="296"/>
      <c r="GV66" s="296"/>
      <c r="GW66" s="296"/>
      <c r="GX66" s="296"/>
      <c r="GY66" s="296"/>
      <c r="GZ66" s="296"/>
      <c r="HA66" s="296"/>
      <c r="HB66" s="296"/>
      <c r="HC66" s="296"/>
      <c r="HD66" s="296"/>
      <c r="HE66" s="296"/>
      <c r="HF66" s="296"/>
      <c r="HG66" s="296"/>
      <c r="HH66" s="296"/>
      <c r="HI66" s="296"/>
      <c r="HJ66" s="296"/>
      <c r="HK66" s="296"/>
      <c r="HL66" s="296"/>
      <c r="HM66" s="296"/>
      <c r="HN66" s="296"/>
      <c r="HO66" s="296"/>
      <c r="HP66" s="296"/>
      <c r="HQ66" s="296"/>
      <c r="HR66" s="296"/>
      <c r="HS66" s="296"/>
      <c r="HT66" s="296"/>
      <c r="HU66" s="296"/>
      <c r="HV66" s="296"/>
      <c r="HW66" s="296"/>
      <c r="HX66" s="296"/>
    </row>
    <row r="67" s="301" customFormat="1" spans="1:232">
      <c r="A67" s="296"/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6"/>
      <c r="BP67" s="296"/>
      <c r="BQ67" s="296"/>
      <c r="BR67" s="296"/>
      <c r="BS67" s="296"/>
      <c r="BT67" s="296"/>
      <c r="BU67" s="296"/>
      <c r="BV67" s="296"/>
      <c r="BW67" s="296"/>
      <c r="BX67" s="296"/>
      <c r="BY67" s="296"/>
      <c r="BZ67" s="296"/>
      <c r="CA67" s="296"/>
      <c r="CB67" s="296"/>
      <c r="CC67" s="296"/>
      <c r="CD67" s="296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296"/>
      <c r="EC67" s="296"/>
      <c r="ED67" s="296"/>
      <c r="EE67" s="296"/>
      <c r="EF67" s="296"/>
      <c r="EG67" s="296"/>
      <c r="EH67" s="296"/>
      <c r="EI67" s="296"/>
      <c r="EJ67" s="296"/>
      <c r="EK67" s="296"/>
      <c r="EL67" s="296"/>
      <c r="EM67" s="296"/>
      <c r="EN67" s="296"/>
      <c r="EO67" s="296"/>
      <c r="EP67" s="296"/>
      <c r="EQ67" s="296"/>
      <c r="ER67" s="296"/>
      <c r="ES67" s="296"/>
      <c r="ET67" s="296"/>
      <c r="EU67" s="296"/>
      <c r="EV67" s="296"/>
      <c r="EW67" s="296"/>
      <c r="EX67" s="296"/>
      <c r="EY67" s="296"/>
      <c r="EZ67" s="296"/>
      <c r="FA67" s="296"/>
      <c r="FB67" s="296"/>
      <c r="FC67" s="296"/>
      <c r="FD67" s="296"/>
      <c r="FE67" s="296"/>
      <c r="FF67" s="296"/>
      <c r="FG67" s="296"/>
      <c r="FH67" s="296"/>
      <c r="FI67" s="296"/>
      <c r="FJ67" s="296"/>
      <c r="FK67" s="296"/>
      <c r="FL67" s="296"/>
      <c r="FM67" s="296"/>
      <c r="FN67" s="296"/>
      <c r="FO67" s="296"/>
      <c r="FP67" s="296"/>
      <c r="FQ67" s="296"/>
      <c r="FR67" s="296"/>
      <c r="FS67" s="296"/>
      <c r="FT67" s="296"/>
      <c r="FU67" s="296"/>
      <c r="FV67" s="296"/>
      <c r="FW67" s="296"/>
      <c r="FX67" s="296"/>
      <c r="FY67" s="296"/>
      <c r="FZ67" s="296"/>
      <c r="GA67" s="296"/>
      <c r="GB67" s="296"/>
      <c r="GC67" s="296"/>
      <c r="GD67" s="296"/>
      <c r="GE67" s="296"/>
      <c r="GF67" s="296"/>
      <c r="GG67" s="296"/>
      <c r="GH67" s="296"/>
      <c r="GI67" s="296"/>
      <c r="GJ67" s="296"/>
      <c r="GK67" s="296"/>
      <c r="GL67" s="296"/>
      <c r="GM67" s="296"/>
      <c r="GN67" s="296"/>
      <c r="GO67" s="296"/>
      <c r="GP67" s="296"/>
      <c r="GQ67" s="296"/>
      <c r="GR67" s="296"/>
      <c r="GS67" s="296"/>
      <c r="GT67" s="296"/>
      <c r="GU67" s="296"/>
      <c r="GV67" s="296"/>
      <c r="GW67" s="296"/>
      <c r="GX67" s="296"/>
      <c r="GY67" s="296"/>
      <c r="GZ67" s="296"/>
      <c r="HA67" s="296"/>
      <c r="HB67" s="296"/>
      <c r="HC67" s="296"/>
      <c r="HD67" s="296"/>
      <c r="HE67" s="296"/>
      <c r="HF67" s="296"/>
      <c r="HG67" s="296"/>
      <c r="HH67" s="296"/>
      <c r="HI67" s="296"/>
      <c r="HJ67" s="296"/>
      <c r="HK67" s="296"/>
      <c r="HL67" s="296"/>
      <c r="HM67" s="296"/>
      <c r="HN67" s="296"/>
      <c r="HO67" s="296"/>
      <c r="HP67" s="296"/>
      <c r="HQ67" s="296"/>
      <c r="HR67" s="296"/>
      <c r="HS67" s="296"/>
      <c r="HT67" s="296"/>
      <c r="HU67" s="296"/>
      <c r="HV67" s="296"/>
      <c r="HW67" s="296"/>
      <c r="HX67" s="296"/>
    </row>
    <row r="68" s="301" customFormat="1" spans="1:232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6"/>
      <c r="BP68" s="296"/>
      <c r="BQ68" s="296"/>
      <c r="BR68" s="296"/>
      <c r="BS68" s="296"/>
      <c r="BT68" s="296"/>
      <c r="BU68" s="296"/>
      <c r="BV68" s="296"/>
      <c r="BW68" s="296"/>
      <c r="BX68" s="296"/>
      <c r="BY68" s="296"/>
      <c r="BZ68" s="296"/>
      <c r="CA68" s="296"/>
      <c r="CB68" s="296"/>
      <c r="CC68" s="296"/>
      <c r="CD68" s="296"/>
      <c r="CE68" s="296"/>
      <c r="CF68" s="296"/>
      <c r="CG68" s="296"/>
      <c r="CH68" s="296"/>
      <c r="CI68" s="296"/>
      <c r="CJ68" s="296"/>
      <c r="CK68" s="296"/>
      <c r="CL68" s="296"/>
      <c r="CM68" s="296"/>
      <c r="CN68" s="296"/>
      <c r="CO68" s="296"/>
      <c r="CP68" s="296"/>
      <c r="CQ68" s="296"/>
      <c r="CR68" s="296"/>
      <c r="CS68" s="296"/>
      <c r="CT68" s="296"/>
      <c r="CU68" s="296"/>
      <c r="CV68" s="296"/>
      <c r="CW68" s="296"/>
      <c r="CX68" s="296"/>
      <c r="CY68" s="296"/>
      <c r="CZ68" s="296"/>
      <c r="DA68" s="296"/>
      <c r="DB68" s="296"/>
      <c r="DC68" s="296"/>
      <c r="DD68" s="296"/>
      <c r="DE68" s="296"/>
      <c r="DF68" s="296"/>
      <c r="DG68" s="296"/>
      <c r="DH68" s="296"/>
      <c r="DI68" s="296"/>
      <c r="DJ68" s="296"/>
      <c r="DK68" s="296"/>
      <c r="DL68" s="296"/>
      <c r="DM68" s="296"/>
      <c r="DN68" s="296"/>
      <c r="DO68" s="296"/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296"/>
      <c r="EB68" s="296"/>
      <c r="EC68" s="296"/>
      <c r="ED68" s="296"/>
      <c r="EE68" s="296"/>
      <c r="EF68" s="296"/>
      <c r="EG68" s="296"/>
      <c r="EH68" s="296"/>
      <c r="EI68" s="296"/>
      <c r="EJ68" s="296"/>
      <c r="EK68" s="296"/>
      <c r="EL68" s="296"/>
      <c r="EM68" s="296"/>
      <c r="EN68" s="296"/>
      <c r="EO68" s="296"/>
      <c r="EP68" s="296"/>
      <c r="EQ68" s="296"/>
      <c r="ER68" s="296"/>
      <c r="ES68" s="296"/>
      <c r="ET68" s="296"/>
      <c r="EU68" s="296"/>
      <c r="EV68" s="296"/>
      <c r="EW68" s="296"/>
      <c r="EX68" s="296"/>
      <c r="EY68" s="296"/>
      <c r="EZ68" s="296"/>
      <c r="FA68" s="296"/>
      <c r="FB68" s="296"/>
      <c r="FC68" s="296"/>
      <c r="FD68" s="296"/>
      <c r="FE68" s="296"/>
      <c r="FF68" s="296"/>
      <c r="FG68" s="296"/>
      <c r="FH68" s="296"/>
      <c r="FI68" s="296"/>
      <c r="FJ68" s="296"/>
      <c r="FK68" s="296"/>
      <c r="FL68" s="296"/>
      <c r="FM68" s="296"/>
      <c r="FN68" s="296"/>
      <c r="FO68" s="296"/>
      <c r="FP68" s="296"/>
      <c r="FQ68" s="296"/>
      <c r="FR68" s="296"/>
      <c r="FS68" s="296"/>
      <c r="FT68" s="296"/>
      <c r="FU68" s="296"/>
      <c r="FV68" s="296"/>
      <c r="FW68" s="296"/>
      <c r="FX68" s="296"/>
      <c r="FY68" s="296"/>
      <c r="FZ68" s="296"/>
      <c r="GA68" s="296"/>
      <c r="GB68" s="296"/>
      <c r="GC68" s="296"/>
      <c r="GD68" s="296"/>
      <c r="GE68" s="296"/>
      <c r="GF68" s="296"/>
      <c r="GG68" s="296"/>
      <c r="GH68" s="296"/>
      <c r="GI68" s="296"/>
      <c r="GJ68" s="296"/>
      <c r="GK68" s="296"/>
      <c r="GL68" s="296"/>
      <c r="GM68" s="296"/>
      <c r="GN68" s="296"/>
      <c r="GO68" s="296"/>
      <c r="GP68" s="296"/>
      <c r="GQ68" s="296"/>
      <c r="GR68" s="296"/>
      <c r="GS68" s="296"/>
      <c r="GT68" s="296"/>
      <c r="GU68" s="296"/>
      <c r="GV68" s="296"/>
      <c r="GW68" s="296"/>
      <c r="GX68" s="296"/>
      <c r="GY68" s="296"/>
      <c r="GZ68" s="296"/>
      <c r="HA68" s="296"/>
      <c r="HB68" s="296"/>
      <c r="HC68" s="296"/>
      <c r="HD68" s="296"/>
      <c r="HE68" s="296"/>
      <c r="HF68" s="296"/>
      <c r="HG68" s="296"/>
      <c r="HH68" s="296"/>
      <c r="HI68" s="296"/>
      <c r="HJ68" s="296"/>
      <c r="HK68" s="296"/>
      <c r="HL68" s="296"/>
      <c r="HM68" s="296"/>
      <c r="HN68" s="296"/>
      <c r="HO68" s="296"/>
      <c r="HP68" s="296"/>
      <c r="HQ68" s="296"/>
      <c r="HR68" s="296"/>
      <c r="HS68" s="296"/>
      <c r="HT68" s="296"/>
      <c r="HU68" s="296"/>
      <c r="HV68" s="296"/>
      <c r="HW68" s="296"/>
      <c r="HX68" s="296"/>
    </row>
    <row r="69" s="301" customFormat="1" spans="1:232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6"/>
      <c r="BP69" s="296"/>
      <c r="BQ69" s="296"/>
      <c r="BR69" s="296"/>
      <c r="BS69" s="296"/>
      <c r="BT69" s="296"/>
      <c r="BU69" s="296"/>
      <c r="BV69" s="296"/>
      <c r="BW69" s="296"/>
      <c r="BX69" s="296"/>
      <c r="BY69" s="296"/>
      <c r="BZ69" s="296"/>
      <c r="CA69" s="296"/>
      <c r="CB69" s="296"/>
      <c r="CC69" s="296"/>
      <c r="CD69" s="296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296"/>
      <c r="EC69" s="296"/>
      <c r="ED69" s="296"/>
      <c r="EE69" s="296"/>
      <c r="EF69" s="296"/>
      <c r="EG69" s="296"/>
      <c r="EH69" s="296"/>
      <c r="EI69" s="296"/>
      <c r="EJ69" s="296"/>
      <c r="EK69" s="296"/>
      <c r="EL69" s="296"/>
      <c r="EM69" s="296"/>
      <c r="EN69" s="296"/>
      <c r="EO69" s="296"/>
      <c r="EP69" s="296"/>
      <c r="EQ69" s="296"/>
      <c r="ER69" s="296"/>
      <c r="ES69" s="296"/>
      <c r="ET69" s="296"/>
      <c r="EU69" s="296"/>
      <c r="EV69" s="296"/>
      <c r="EW69" s="296"/>
      <c r="EX69" s="296"/>
      <c r="EY69" s="296"/>
      <c r="EZ69" s="296"/>
      <c r="FA69" s="296"/>
      <c r="FB69" s="296"/>
      <c r="FC69" s="296"/>
      <c r="FD69" s="296"/>
      <c r="FE69" s="296"/>
      <c r="FF69" s="296"/>
      <c r="FG69" s="296"/>
      <c r="FH69" s="296"/>
      <c r="FI69" s="296"/>
      <c r="FJ69" s="296"/>
      <c r="FK69" s="296"/>
      <c r="FL69" s="296"/>
      <c r="FM69" s="296"/>
      <c r="FN69" s="296"/>
      <c r="FO69" s="296"/>
      <c r="FP69" s="296"/>
      <c r="FQ69" s="296"/>
      <c r="FR69" s="296"/>
      <c r="FS69" s="296"/>
      <c r="FT69" s="296"/>
      <c r="FU69" s="296"/>
      <c r="FV69" s="296"/>
      <c r="FW69" s="296"/>
      <c r="FX69" s="296"/>
      <c r="FY69" s="296"/>
      <c r="FZ69" s="296"/>
      <c r="GA69" s="296"/>
      <c r="GB69" s="296"/>
      <c r="GC69" s="296"/>
      <c r="GD69" s="296"/>
      <c r="GE69" s="296"/>
      <c r="GF69" s="296"/>
      <c r="GG69" s="296"/>
      <c r="GH69" s="296"/>
      <c r="GI69" s="296"/>
      <c r="GJ69" s="296"/>
      <c r="GK69" s="296"/>
      <c r="GL69" s="296"/>
      <c r="GM69" s="296"/>
      <c r="GN69" s="296"/>
      <c r="GO69" s="296"/>
      <c r="GP69" s="296"/>
      <c r="GQ69" s="296"/>
      <c r="GR69" s="296"/>
      <c r="GS69" s="296"/>
      <c r="GT69" s="296"/>
      <c r="GU69" s="296"/>
      <c r="GV69" s="296"/>
      <c r="GW69" s="296"/>
      <c r="GX69" s="296"/>
      <c r="GY69" s="296"/>
      <c r="GZ69" s="296"/>
      <c r="HA69" s="296"/>
      <c r="HB69" s="296"/>
      <c r="HC69" s="296"/>
      <c r="HD69" s="296"/>
      <c r="HE69" s="296"/>
      <c r="HF69" s="296"/>
      <c r="HG69" s="296"/>
      <c r="HH69" s="296"/>
      <c r="HI69" s="296"/>
      <c r="HJ69" s="296"/>
      <c r="HK69" s="296"/>
      <c r="HL69" s="296"/>
      <c r="HM69" s="296"/>
      <c r="HN69" s="296"/>
      <c r="HO69" s="296"/>
      <c r="HP69" s="296"/>
      <c r="HQ69" s="296"/>
      <c r="HR69" s="296"/>
      <c r="HS69" s="296"/>
      <c r="HT69" s="296"/>
      <c r="HU69" s="296"/>
      <c r="HV69" s="296"/>
      <c r="HW69" s="296"/>
      <c r="HX69" s="296"/>
    </row>
    <row r="70" s="301" customFormat="1" spans="1:232">
      <c r="A70" s="296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296"/>
      <c r="EC70" s="296"/>
      <c r="ED70" s="296"/>
      <c r="EE70" s="296"/>
      <c r="EF70" s="296"/>
      <c r="EG70" s="296"/>
      <c r="EH70" s="296"/>
      <c r="EI70" s="296"/>
      <c r="EJ70" s="296"/>
      <c r="EK70" s="296"/>
      <c r="EL70" s="296"/>
      <c r="EM70" s="296"/>
      <c r="EN70" s="296"/>
      <c r="EO70" s="296"/>
      <c r="EP70" s="296"/>
      <c r="EQ70" s="296"/>
      <c r="ER70" s="296"/>
      <c r="ES70" s="296"/>
      <c r="ET70" s="296"/>
      <c r="EU70" s="296"/>
      <c r="EV70" s="296"/>
      <c r="EW70" s="296"/>
      <c r="EX70" s="296"/>
      <c r="EY70" s="296"/>
      <c r="EZ70" s="296"/>
      <c r="FA70" s="296"/>
      <c r="FB70" s="296"/>
      <c r="FC70" s="296"/>
      <c r="FD70" s="296"/>
      <c r="FE70" s="296"/>
      <c r="FF70" s="296"/>
      <c r="FG70" s="296"/>
      <c r="FH70" s="296"/>
      <c r="FI70" s="296"/>
      <c r="FJ70" s="296"/>
      <c r="FK70" s="296"/>
      <c r="FL70" s="296"/>
      <c r="FM70" s="296"/>
      <c r="FN70" s="296"/>
      <c r="FO70" s="296"/>
      <c r="FP70" s="296"/>
      <c r="FQ70" s="296"/>
      <c r="FR70" s="296"/>
      <c r="FS70" s="296"/>
      <c r="FT70" s="296"/>
      <c r="FU70" s="296"/>
      <c r="FV70" s="296"/>
      <c r="FW70" s="296"/>
      <c r="FX70" s="296"/>
      <c r="FY70" s="296"/>
      <c r="FZ70" s="296"/>
      <c r="GA70" s="296"/>
      <c r="GB70" s="296"/>
      <c r="GC70" s="296"/>
      <c r="GD70" s="296"/>
      <c r="GE70" s="296"/>
      <c r="GF70" s="296"/>
      <c r="GG70" s="296"/>
      <c r="GH70" s="296"/>
      <c r="GI70" s="296"/>
      <c r="GJ70" s="296"/>
      <c r="GK70" s="296"/>
      <c r="GL70" s="296"/>
      <c r="GM70" s="296"/>
      <c r="GN70" s="296"/>
      <c r="GO70" s="296"/>
      <c r="GP70" s="296"/>
      <c r="GQ70" s="296"/>
      <c r="GR70" s="296"/>
      <c r="GS70" s="296"/>
      <c r="GT70" s="296"/>
      <c r="GU70" s="296"/>
      <c r="GV70" s="296"/>
      <c r="GW70" s="296"/>
      <c r="GX70" s="296"/>
      <c r="GY70" s="296"/>
      <c r="GZ70" s="296"/>
      <c r="HA70" s="296"/>
      <c r="HB70" s="296"/>
      <c r="HC70" s="296"/>
      <c r="HD70" s="296"/>
      <c r="HE70" s="296"/>
      <c r="HF70" s="296"/>
      <c r="HG70" s="296"/>
      <c r="HH70" s="296"/>
      <c r="HI70" s="296"/>
      <c r="HJ70" s="296"/>
      <c r="HK70" s="296"/>
      <c r="HL70" s="296"/>
      <c r="HM70" s="296"/>
      <c r="HN70" s="296"/>
      <c r="HO70" s="296"/>
      <c r="HP70" s="296"/>
      <c r="HQ70" s="296"/>
      <c r="HR70" s="296"/>
      <c r="HS70" s="296"/>
      <c r="HT70" s="296"/>
      <c r="HU70" s="296"/>
      <c r="HV70" s="296"/>
      <c r="HW70" s="296"/>
      <c r="HX70" s="296"/>
    </row>
    <row r="71" s="301" customFormat="1" spans="1:232">
      <c r="A71" s="296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296"/>
      <c r="CA71" s="296"/>
      <c r="CB71" s="296"/>
      <c r="CC71" s="296"/>
      <c r="CD71" s="296"/>
      <c r="CE71" s="296"/>
      <c r="CF71" s="296"/>
      <c r="CG71" s="296"/>
      <c r="CH71" s="296"/>
      <c r="CI71" s="296"/>
      <c r="CJ71" s="296"/>
      <c r="CK71" s="296"/>
      <c r="CL71" s="296"/>
      <c r="CM71" s="296"/>
      <c r="CN71" s="296"/>
      <c r="CO71" s="296"/>
      <c r="CP71" s="296"/>
      <c r="CQ71" s="296"/>
      <c r="CR71" s="296"/>
      <c r="CS71" s="296"/>
      <c r="CT71" s="296"/>
      <c r="CU71" s="296"/>
      <c r="CV71" s="296"/>
      <c r="CW71" s="296"/>
      <c r="CX71" s="296"/>
      <c r="CY71" s="296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6"/>
      <c r="DK71" s="296"/>
      <c r="DL71" s="296"/>
      <c r="DM71" s="296"/>
      <c r="DN71" s="296"/>
      <c r="DO71" s="296"/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296"/>
      <c r="EB71" s="296"/>
      <c r="EC71" s="296"/>
      <c r="ED71" s="296"/>
      <c r="EE71" s="296"/>
      <c r="EF71" s="296"/>
      <c r="EG71" s="296"/>
      <c r="EH71" s="296"/>
      <c r="EI71" s="296"/>
      <c r="EJ71" s="296"/>
      <c r="EK71" s="296"/>
      <c r="EL71" s="296"/>
      <c r="EM71" s="296"/>
      <c r="EN71" s="296"/>
      <c r="EO71" s="296"/>
      <c r="EP71" s="296"/>
      <c r="EQ71" s="296"/>
      <c r="ER71" s="296"/>
      <c r="ES71" s="296"/>
      <c r="ET71" s="296"/>
      <c r="EU71" s="296"/>
      <c r="EV71" s="296"/>
      <c r="EW71" s="296"/>
      <c r="EX71" s="296"/>
      <c r="EY71" s="296"/>
      <c r="EZ71" s="296"/>
      <c r="FA71" s="296"/>
      <c r="FB71" s="296"/>
      <c r="FC71" s="296"/>
      <c r="FD71" s="296"/>
      <c r="FE71" s="296"/>
      <c r="FF71" s="296"/>
      <c r="FG71" s="296"/>
      <c r="FH71" s="296"/>
      <c r="FI71" s="296"/>
      <c r="FJ71" s="296"/>
      <c r="FK71" s="296"/>
      <c r="FL71" s="296"/>
      <c r="FM71" s="296"/>
      <c r="FN71" s="296"/>
      <c r="FO71" s="296"/>
      <c r="FP71" s="296"/>
      <c r="FQ71" s="296"/>
      <c r="FR71" s="296"/>
      <c r="FS71" s="296"/>
      <c r="FT71" s="296"/>
      <c r="FU71" s="296"/>
      <c r="FV71" s="296"/>
      <c r="FW71" s="296"/>
      <c r="FX71" s="296"/>
      <c r="FY71" s="296"/>
      <c r="FZ71" s="296"/>
      <c r="GA71" s="296"/>
      <c r="GB71" s="296"/>
      <c r="GC71" s="296"/>
      <c r="GD71" s="296"/>
      <c r="GE71" s="296"/>
      <c r="GF71" s="296"/>
      <c r="GG71" s="296"/>
      <c r="GH71" s="296"/>
      <c r="GI71" s="296"/>
      <c r="GJ71" s="296"/>
      <c r="GK71" s="296"/>
      <c r="GL71" s="296"/>
      <c r="GM71" s="296"/>
      <c r="GN71" s="296"/>
      <c r="GO71" s="296"/>
      <c r="GP71" s="296"/>
      <c r="GQ71" s="296"/>
      <c r="GR71" s="296"/>
      <c r="GS71" s="296"/>
      <c r="GT71" s="296"/>
      <c r="GU71" s="296"/>
      <c r="GV71" s="296"/>
      <c r="GW71" s="296"/>
      <c r="GX71" s="296"/>
      <c r="GY71" s="296"/>
      <c r="GZ71" s="296"/>
      <c r="HA71" s="296"/>
      <c r="HB71" s="296"/>
      <c r="HC71" s="296"/>
      <c r="HD71" s="296"/>
      <c r="HE71" s="296"/>
      <c r="HF71" s="296"/>
      <c r="HG71" s="296"/>
      <c r="HH71" s="296"/>
      <c r="HI71" s="296"/>
      <c r="HJ71" s="296"/>
      <c r="HK71" s="296"/>
      <c r="HL71" s="296"/>
      <c r="HM71" s="296"/>
      <c r="HN71" s="296"/>
      <c r="HO71" s="296"/>
      <c r="HP71" s="296"/>
      <c r="HQ71" s="296"/>
      <c r="HR71" s="296"/>
      <c r="HS71" s="296"/>
      <c r="HT71" s="296"/>
      <c r="HU71" s="296"/>
      <c r="HV71" s="296"/>
      <c r="HW71" s="296"/>
      <c r="HX71" s="296"/>
    </row>
    <row r="72" s="301" customFormat="1" spans="1:232">
      <c r="A72" s="296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6"/>
      <c r="BP72" s="296"/>
      <c r="BQ72" s="296"/>
      <c r="BR72" s="296"/>
      <c r="BS72" s="296"/>
      <c r="BT72" s="296"/>
      <c r="BU72" s="296"/>
      <c r="BV72" s="296"/>
      <c r="BW72" s="296"/>
      <c r="BX72" s="296"/>
      <c r="BY72" s="296"/>
      <c r="BZ72" s="296"/>
      <c r="CA72" s="296"/>
      <c r="CB72" s="296"/>
      <c r="CC72" s="296"/>
      <c r="CD72" s="296"/>
      <c r="CE72" s="296"/>
      <c r="CF72" s="296"/>
      <c r="CG72" s="296"/>
      <c r="CH72" s="296"/>
      <c r="CI72" s="296"/>
      <c r="CJ72" s="296"/>
      <c r="CK72" s="296"/>
      <c r="CL72" s="296"/>
      <c r="CM72" s="296"/>
      <c r="CN72" s="296"/>
      <c r="CO72" s="296"/>
      <c r="CP72" s="296"/>
      <c r="CQ72" s="296"/>
      <c r="CR72" s="296"/>
      <c r="CS72" s="296"/>
      <c r="CT72" s="296"/>
      <c r="CU72" s="296"/>
      <c r="CV72" s="296"/>
      <c r="CW72" s="296"/>
      <c r="CX72" s="296"/>
      <c r="CY72" s="296"/>
      <c r="CZ72" s="296"/>
      <c r="DA72" s="296"/>
      <c r="DB72" s="296"/>
      <c r="DC72" s="296"/>
      <c r="DD72" s="296"/>
      <c r="DE72" s="296"/>
      <c r="DF72" s="296"/>
      <c r="DG72" s="296"/>
      <c r="DH72" s="296"/>
      <c r="DI72" s="296"/>
      <c r="DJ72" s="296"/>
      <c r="DK72" s="296"/>
      <c r="DL72" s="296"/>
      <c r="DM72" s="296"/>
      <c r="DN72" s="296"/>
      <c r="DO72" s="296"/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296"/>
      <c r="EB72" s="296"/>
      <c r="EC72" s="296"/>
      <c r="ED72" s="296"/>
      <c r="EE72" s="296"/>
      <c r="EF72" s="296"/>
      <c r="EG72" s="296"/>
      <c r="EH72" s="296"/>
      <c r="EI72" s="296"/>
      <c r="EJ72" s="296"/>
      <c r="EK72" s="296"/>
      <c r="EL72" s="296"/>
      <c r="EM72" s="296"/>
      <c r="EN72" s="296"/>
      <c r="EO72" s="296"/>
      <c r="EP72" s="296"/>
      <c r="EQ72" s="296"/>
      <c r="ER72" s="296"/>
      <c r="ES72" s="296"/>
      <c r="ET72" s="296"/>
      <c r="EU72" s="296"/>
      <c r="EV72" s="296"/>
      <c r="EW72" s="296"/>
      <c r="EX72" s="296"/>
      <c r="EY72" s="296"/>
      <c r="EZ72" s="296"/>
      <c r="FA72" s="296"/>
      <c r="FB72" s="296"/>
      <c r="FC72" s="296"/>
      <c r="FD72" s="296"/>
      <c r="FE72" s="296"/>
      <c r="FF72" s="296"/>
      <c r="FG72" s="296"/>
      <c r="FH72" s="296"/>
      <c r="FI72" s="296"/>
      <c r="FJ72" s="296"/>
      <c r="FK72" s="296"/>
      <c r="FL72" s="296"/>
      <c r="FM72" s="296"/>
      <c r="FN72" s="296"/>
      <c r="FO72" s="296"/>
      <c r="FP72" s="296"/>
      <c r="FQ72" s="296"/>
      <c r="FR72" s="296"/>
      <c r="FS72" s="296"/>
      <c r="FT72" s="296"/>
      <c r="FU72" s="296"/>
      <c r="FV72" s="296"/>
      <c r="FW72" s="296"/>
      <c r="FX72" s="296"/>
      <c r="FY72" s="296"/>
      <c r="FZ72" s="296"/>
      <c r="GA72" s="296"/>
      <c r="GB72" s="296"/>
      <c r="GC72" s="296"/>
      <c r="GD72" s="296"/>
      <c r="GE72" s="296"/>
      <c r="GF72" s="296"/>
      <c r="GG72" s="296"/>
      <c r="GH72" s="296"/>
      <c r="GI72" s="296"/>
      <c r="GJ72" s="296"/>
      <c r="GK72" s="296"/>
      <c r="GL72" s="296"/>
      <c r="GM72" s="296"/>
      <c r="GN72" s="296"/>
      <c r="GO72" s="296"/>
      <c r="GP72" s="296"/>
      <c r="GQ72" s="296"/>
      <c r="GR72" s="296"/>
      <c r="GS72" s="296"/>
      <c r="GT72" s="296"/>
      <c r="GU72" s="296"/>
      <c r="GV72" s="296"/>
      <c r="GW72" s="296"/>
      <c r="GX72" s="296"/>
      <c r="GY72" s="296"/>
      <c r="GZ72" s="296"/>
      <c r="HA72" s="296"/>
      <c r="HB72" s="296"/>
      <c r="HC72" s="296"/>
      <c r="HD72" s="296"/>
      <c r="HE72" s="296"/>
      <c r="HF72" s="296"/>
      <c r="HG72" s="296"/>
      <c r="HH72" s="296"/>
      <c r="HI72" s="296"/>
      <c r="HJ72" s="296"/>
      <c r="HK72" s="296"/>
      <c r="HL72" s="296"/>
      <c r="HM72" s="296"/>
      <c r="HN72" s="296"/>
      <c r="HO72" s="296"/>
      <c r="HP72" s="296"/>
      <c r="HQ72" s="296"/>
      <c r="HR72" s="296"/>
      <c r="HS72" s="296"/>
      <c r="HT72" s="296"/>
      <c r="HU72" s="296"/>
      <c r="HV72" s="296"/>
      <c r="HW72" s="296"/>
      <c r="HX72" s="296"/>
    </row>
    <row r="73" s="301" customFormat="1" spans="1:232">
      <c r="A73" s="296"/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6"/>
      <c r="BP73" s="296"/>
      <c r="BQ73" s="296"/>
      <c r="BR73" s="296"/>
      <c r="BS73" s="296"/>
      <c r="BT73" s="296"/>
      <c r="BU73" s="296"/>
      <c r="BV73" s="296"/>
      <c r="BW73" s="296"/>
      <c r="BX73" s="296"/>
      <c r="BY73" s="296"/>
      <c r="BZ73" s="296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6"/>
      <c r="CW73" s="296"/>
      <c r="CX73" s="296"/>
      <c r="CY73" s="296"/>
      <c r="CZ73" s="296"/>
      <c r="DA73" s="296"/>
      <c r="DB73" s="296"/>
      <c r="DC73" s="296"/>
      <c r="DD73" s="296"/>
      <c r="DE73" s="296"/>
      <c r="DF73" s="296"/>
      <c r="DG73" s="296"/>
      <c r="DH73" s="296"/>
      <c r="DI73" s="296"/>
      <c r="DJ73" s="296"/>
      <c r="DK73" s="296"/>
      <c r="DL73" s="296"/>
      <c r="DM73" s="296"/>
      <c r="DN73" s="296"/>
      <c r="DO73" s="296"/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296"/>
      <c r="EB73" s="296"/>
      <c r="EC73" s="296"/>
      <c r="ED73" s="296"/>
      <c r="EE73" s="296"/>
      <c r="EF73" s="296"/>
      <c r="EG73" s="296"/>
      <c r="EH73" s="296"/>
      <c r="EI73" s="296"/>
      <c r="EJ73" s="296"/>
      <c r="EK73" s="296"/>
      <c r="EL73" s="296"/>
      <c r="EM73" s="296"/>
      <c r="EN73" s="296"/>
      <c r="EO73" s="296"/>
      <c r="EP73" s="296"/>
      <c r="EQ73" s="296"/>
      <c r="ER73" s="296"/>
      <c r="ES73" s="296"/>
      <c r="ET73" s="296"/>
      <c r="EU73" s="296"/>
      <c r="EV73" s="296"/>
      <c r="EW73" s="296"/>
      <c r="EX73" s="296"/>
      <c r="EY73" s="296"/>
      <c r="EZ73" s="296"/>
      <c r="FA73" s="296"/>
      <c r="FB73" s="296"/>
      <c r="FC73" s="296"/>
      <c r="FD73" s="296"/>
      <c r="FE73" s="296"/>
      <c r="FF73" s="296"/>
      <c r="FG73" s="296"/>
      <c r="FH73" s="296"/>
      <c r="FI73" s="296"/>
      <c r="FJ73" s="296"/>
      <c r="FK73" s="296"/>
      <c r="FL73" s="296"/>
      <c r="FM73" s="296"/>
      <c r="FN73" s="296"/>
      <c r="FO73" s="296"/>
      <c r="FP73" s="296"/>
      <c r="FQ73" s="296"/>
      <c r="FR73" s="296"/>
      <c r="FS73" s="296"/>
      <c r="FT73" s="296"/>
      <c r="FU73" s="296"/>
      <c r="FV73" s="296"/>
      <c r="FW73" s="296"/>
      <c r="FX73" s="296"/>
      <c r="FY73" s="296"/>
      <c r="FZ73" s="296"/>
      <c r="GA73" s="296"/>
      <c r="GB73" s="296"/>
      <c r="GC73" s="296"/>
      <c r="GD73" s="296"/>
      <c r="GE73" s="296"/>
      <c r="GF73" s="296"/>
      <c r="GG73" s="296"/>
      <c r="GH73" s="296"/>
      <c r="GI73" s="296"/>
      <c r="GJ73" s="296"/>
      <c r="GK73" s="296"/>
      <c r="GL73" s="296"/>
      <c r="GM73" s="296"/>
      <c r="GN73" s="296"/>
      <c r="GO73" s="296"/>
      <c r="GP73" s="296"/>
      <c r="GQ73" s="296"/>
      <c r="GR73" s="296"/>
      <c r="GS73" s="296"/>
      <c r="GT73" s="296"/>
      <c r="GU73" s="296"/>
      <c r="GV73" s="296"/>
      <c r="GW73" s="296"/>
      <c r="GX73" s="296"/>
      <c r="GY73" s="296"/>
      <c r="GZ73" s="296"/>
      <c r="HA73" s="296"/>
      <c r="HB73" s="296"/>
      <c r="HC73" s="296"/>
      <c r="HD73" s="296"/>
      <c r="HE73" s="296"/>
      <c r="HF73" s="296"/>
      <c r="HG73" s="296"/>
      <c r="HH73" s="296"/>
      <c r="HI73" s="296"/>
      <c r="HJ73" s="296"/>
      <c r="HK73" s="296"/>
      <c r="HL73" s="296"/>
      <c r="HM73" s="296"/>
      <c r="HN73" s="296"/>
      <c r="HO73" s="296"/>
      <c r="HP73" s="296"/>
      <c r="HQ73" s="296"/>
      <c r="HR73" s="296"/>
      <c r="HS73" s="296"/>
      <c r="HT73" s="296"/>
      <c r="HU73" s="296"/>
      <c r="HV73" s="296"/>
      <c r="HW73" s="296"/>
      <c r="HX73" s="296"/>
    </row>
    <row r="74" s="301" customFormat="1" spans="1:232">
      <c r="A74" s="296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  <c r="CF74" s="296"/>
      <c r="CG74" s="296"/>
      <c r="CH74" s="296"/>
      <c r="CI74" s="296"/>
      <c r="CJ74" s="296"/>
      <c r="CK74" s="296"/>
      <c r="CL74" s="296"/>
      <c r="CM74" s="296"/>
      <c r="CN74" s="296"/>
      <c r="CO74" s="296"/>
      <c r="CP74" s="296"/>
      <c r="CQ74" s="296"/>
      <c r="CR74" s="296"/>
      <c r="CS74" s="296"/>
      <c r="CT74" s="296"/>
      <c r="CU74" s="296"/>
      <c r="CV74" s="296"/>
      <c r="CW74" s="296"/>
      <c r="CX74" s="296"/>
      <c r="CY74" s="296"/>
      <c r="CZ74" s="296"/>
      <c r="DA74" s="296"/>
      <c r="DB74" s="296"/>
      <c r="DC74" s="296"/>
      <c r="DD74" s="296"/>
      <c r="DE74" s="296"/>
      <c r="DF74" s="296"/>
      <c r="DG74" s="296"/>
      <c r="DH74" s="296"/>
      <c r="DI74" s="296"/>
      <c r="DJ74" s="296"/>
      <c r="DK74" s="296"/>
      <c r="DL74" s="296"/>
      <c r="DM74" s="296"/>
      <c r="DN74" s="296"/>
      <c r="DO74" s="296"/>
      <c r="DP74" s="296"/>
      <c r="DQ74" s="296"/>
      <c r="DR74" s="296"/>
      <c r="DS74" s="296"/>
      <c r="DT74" s="296"/>
      <c r="DU74" s="296"/>
      <c r="DV74" s="296"/>
      <c r="DW74" s="296"/>
      <c r="DX74" s="296"/>
      <c r="DY74" s="296"/>
      <c r="DZ74" s="296"/>
      <c r="EA74" s="296"/>
      <c r="EB74" s="296"/>
      <c r="EC74" s="296"/>
      <c r="ED74" s="296"/>
      <c r="EE74" s="296"/>
      <c r="EF74" s="296"/>
      <c r="EG74" s="296"/>
      <c r="EH74" s="296"/>
      <c r="EI74" s="296"/>
      <c r="EJ74" s="296"/>
      <c r="EK74" s="296"/>
      <c r="EL74" s="296"/>
      <c r="EM74" s="296"/>
      <c r="EN74" s="296"/>
      <c r="EO74" s="296"/>
      <c r="EP74" s="296"/>
      <c r="EQ74" s="296"/>
      <c r="ER74" s="296"/>
      <c r="ES74" s="296"/>
      <c r="ET74" s="296"/>
      <c r="EU74" s="296"/>
      <c r="EV74" s="296"/>
      <c r="EW74" s="296"/>
      <c r="EX74" s="296"/>
      <c r="EY74" s="296"/>
      <c r="EZ74" s="296"/>
      <c r="FA74" s="296"/>
      <c r="FB74" s="296"/>
      <c r="FC74" s="296"/>
      <c r="FD74" s="296"/>
      <c r="FE74" s="296"/>
      <c r="FF74" s="296"/>
      <c r="FG74" s="296"/>
      <c r="FH74" s="296"/>
      <c r="FI74" s="296"/>
      <c r="FJ74" s="296"/>
      <c r="FK74" s="296"/>
      <c r="FL74" s="296"/>
      <c r="FM74" s="296"/>
      <c r="FN74" s="296"/>
      <c r="FO74" s="296"/>
      <c r="FP74" s="296"/>
      <c r="FQ74" s="296"/>
      <c r="FR74" s="296"/>
      <c r="FS74" s="296"/>
      <c r="FT74" s="296"/>
      <c r="FU74" s="296"/>
      <c r="FV74" s="296"/>
      <c r="FW74" s="296"/>
      <c r="FX74" s="296"/>
      <c r="FY74" s="296"/>
      <c r="FZ74" s="296"/>
      <c r="GA74" s="296"/>
      <c r="GB74" s="296"/>
      <c r="GC74" s="296"/>
      <c r="GD74" s="296"/>
      <c r="GE74" s="296"/>
      <c r="GF74" s="296"/>
      <c r="GG74" s="296"/>
      <c r="GH74" s="296"/>
      <c r="GI74" s="296"/>
      <c r="GJ74" s="296"/>
      <c r="GK74" s="296"/>
      <c r="GL74" s="296"/>
      <c r="GM74" s="296"/>
      <c r="GN74" s="296"/>
      <c r="GO74" s="296"/>
      <c r="GP74" s="296"/>
      <c r="GQ74" s="296"/>
      <c r="GR74" s="296"/>
      <c r="GS74" s="296"/>
      <c r="GT74" s="296"/>
      <c r="GU74" s="296"/>
      <c r="GV74" s="296"/>
      <c r="GW74" s="296"/>
      <c r="GX74" s="296"/>
      <c r="GY74" s="296"/>
      <c r="GZ74" s="296"/>
      <c r="HA74" s="296"/>
      <c r="HB74" s="296"/>
      <c r="HC74" s="296"/>
      <c r="HD74" s="296"/>
      <c r="HE74" s="296"/>
      <c r="HF74" s="296"/>
      <c r="HG74" s="296"/>
      <c r="HH74" s="296"/>
      <c r="HI74" s="296"/>
      <c r="HJ74" s="296"/>
      <c r="HK74" s="296"/>
      <c r="HL74" s="296"/>
      <c r="HM74" s="296"/>
      <c r="HN74" s="296"/>
      <c r="HO74" s="296"/>
      <c r="HP74" s="296"/>
      <c r="HQ74" s="296"/>
      <c r="HR74" s="296"/>
      <c r="HS74" s="296"/>
      <c r="HT74" s="296"/>
      <c r="HU74" s="296"/>
      <c r="HV74" s="296"/>
      <c r="HW74" s="296"/>
      <c r="HX74" s="296"/>
    </row>
    <row r="75" s="301" customFormat="1" spans="1:232">
      <c r="A75" s="296"/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6"/>
      <c r="CO75" s="296"/>
      <c r="CP75" s="296"/>
      <c r="CQ75" s="296"/>
      <c r="CR75" s="296"/>
      <c r="CS75" s="296"/>
      <c r="CT75" s="296"/>
      <c r="CU75" s="296"/>
      <c r="CV75" s="296"/>
      <c r="CW75" s="296"/>
      <c r="CX75" s="296"/>
      <c r="CY75" s="296"/>
      <c r="CZ75" s="296"/>
      <c r="DA75" s="296"/>
      <c r="DB75" s="296"/>
      <c r="DC75" s="296"/>
      <c r="DD75" s="296"/>
      <c r="DE75" s="296"/>
      <c r="DF75" s="296"/>
      <c r="DG75" s="296"/>
      <c r="DH75" s="296"/>
      <c r="DI75" s="296"/>
      <c r="DJ75" s="296"/>
      <c r="DK75" s="296"/>
      <c r="DL75" s="296"/>
      <c r="DM75" s="296"/>
      <c r="DN75" s="296"/>
      <c r="DO75" s="296"/>
      <c r="DP75" s="296"/>
      <c r="DQ75" s="296"/>
      <c r="DR75" s="296"/>
      <c r="DS75" s="296"/>
      <c r="DT75" s="296"/>
      <c r="DU75" s="296"/>
      <c r="DV75" s="296"/>
      <c r="DW75" s="296"/>
      <c r="DX75" s="296"/>
      <c r="DY75" s="296"/>
      <c r="DZ75" s="296"/>
      <c r="EA75" s="296"/>
      <c r="EB75" s="296"/>
      <c r="EC75" s="296"/>
      <c r="ED75" s="296"/>
      <c r="EE75" s="296"/>
      <c r="EF75" s="296"/>
      <c r="EG75" s="296"/>
      <c r="EH75" s="296"/>
      <c r="EI75" s="296"/>
      <c r="EJ75" s="296"/>
      <c r="EK75" s="296"/>
      <c r="EL75" s="296"/>
      <c r="EM75" s="296"/>
      <c r="EN75" s="296"/>
      <c r="EO75" s="296"/>
      <c r="EP75" s="296"/>
      <c r="EQ75" s="296"/>
      <c r="ER75" s="296"/>
      <c r="ES75" s="296"/>
      <c r="ET75" s="296"/>
      <c r="EU75" s="296"/>
      <c r="EV75" s="296"/>
      <c r="EW75" s="296"/>
      <c r="EX75" s="296"/>
      <c r="EY75" s="296"/>
      <c r="EZ75" s="296"/>
      <c r="FA75" s="296"/>
      <c r="FB75" s="296"/>
      <c r="FC75" s="296"/>
      <c r="FD75" s="296"/>
      <c r="FE75" s="296"/>
      <c r="FF75" s="296"/>
      <c r="FG75" s="296"/>
      <c r="FH75" s="296"/>
      <c r="FI75" s="296"/>
      <c r="FJ75" s="296"/>
      <c r="FK75" s="296"/>
      <c r="FL75" s="296"/>
      <c r="FM75" s="296"/>
      <c r="FN75" s="296"/>
      <c r="FO75" s="296"/>
      <c r="FP75" s="296"/>
      <c r="FQ75" s="296"/>
      <c r="FR75" s="296"/>
      <c r="FS75" s="296"/>
      <c r="FT75" s="296"/>
      <c r="FU75" s="296"/>
      <c r="FV75" s="296"/>
      <c r="FW75" s="296"/>
      <c r="FX75" s="296"/>
      <c r="FY75" s="296"/>
      <c r="FZ75" s="296"/>
      <c r="GA75" s="296"/>
      <c r="GB75" s="296"/>
      <c r="GC75" s="296"/>
      <c r="GD75" s="296"/>
      <c r="GE75" s="296"/>
      <c r="GF75" s="296"/>
      <c r="GG75" s="296"/>
      <c r="GH75" s="296"/>
      <c r="GI75" s="296"/>
      <c r="GJ75" s="296"/>
      <c r="GK75" s="296"/>
      <c r="GL75" s="296"/>
      <c r="GM75" s="296"/>
      <c r="GN75" s="296"/>
      <c r="GO75" s="296"/>
      <c r="GP75" s="296"/>
      <c r="GQ75" s="296"/>
      <c r="GR75" s="296"/>
      <c r="GS75" s="296"/>
      <c r="GT75" s="296"/>
      <c r="GU75" s="296"/>
      <c r="GV75" s="296"/>
      <c r="GW75" s="296"/>
      <c r="GX75" s="296"/>
      <c r="GY75" s="296"/>
      <c r="GZ75" s="296"/>
      <c r="HA75" s="296"/>
      <c r="HB75" s="296"/>
      <c r="HC75" s="296"/>
      <c r="HD75" s="296"/>
      <c r="HE75" s="296"/>
      <c r="HF75" s="296"/>
      <c r="HG75" s="296"/>
      <c r="HH75" s="296"/>
      <c r="HI75" s="296"/>
      <c r="HJ75" s="296"/>
      <c r="HK75" s="296"/>
      <c r="HL75" s="296"/>
      <c r="HM75" s="296"/>
      <c r="HN75" s="296"/>
      <c r="HO75" s="296"/>
      <c r="HP75" s="296"/>
      <c r="HQ75" s="296"/>
      <c r="HR75" s="296"/>
      <c r="HS75" s="296"/>
      <c r="HT75" s="296"/>
      <c r="HU75" s="296"/>
      <c r="HV75" s="296"/>
      <c r="HW75" s="296"/>
      <c r="HX75" s="296"/>
    </row>
    <row r="76" s="301" customFormat="1" spans="1:232">
      <c r="A76" s="296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  <c r="CF76" s="296"/>
      <c r="CG76" s="296"/>
      <c r="CH76" s="296"/>
      <c r="CI76" s="296"/>
      <c r="CJ76" s="296"/>
      <c r="CK76" s="296"/>
      <c r="CL76" s="296"/>
      <c r="CM76" s="296"/>
      <c r="CN76" s="296"/>
      <c r="CO76" s="296"/>
      <c r="CP76" s="296"/>
      <c r="CQ76" s="296"/>
      <c r="CR76" s="296"/>
      <c r="CS76" s="296"/>
      <c r="CT76" s="296"/>
      <c r="CU76" s="296"/>
      <c r="CV76" s="296"/>
      <c r="CW76" s="296"/>
      <c r="CX76" s="296"/>
      <c r="CY76" s="296"/>
      <c r="CZ76" s="296"/>
      <c r="DA76" s="296"/>
      <c r="DB76" s="296"/>
      <c r="DC76" s="296"/>
      <c r="DD76" s="296"/>
      <c r="DE76" s="296"/>
      <c r="DF76" s="296"/>
      <c r="DG76" s="296"/>
      <c r="DH76" s="296"/>
      <c r="DI76" s="296"/>
      <c r="DJ76" s="296"/>
      <c r="DK76" s="296"/>
      <c r="DL76" s="296"/>
      <c r="DM76" s="296"/>
      <c r="DN76" s="296"/>
      <c r="DO76" s="296"/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296"/>
      <c r="EB76" s="296"/>
      <c r="EC76" s="296"/>
      <c r="ED76" s="296"/>
      <c r="EE76" s="296"/>
      <c r="EF76" s="296"/>
      <c r="EG76" s="296"/>
      <c r="EH76" s="296"/>
      <c r="EI76" s="296"/>
      <c r="EJ76" s="296"/>
      <c r="EK76" s="296"/>
      <c r="EL76" s="296"/>
      <c r="EM76" s="296"/>
      <c r="EN76" s="296"/>
      <c r="EO76" s="296"/>
      <c r="EP76" s="296"/>
      <c r="EQ76" s="296"/>
      <c r="ER76" s="296"/>
      <c r="ES76" s="296"/>
      <c r="ET76" s="296"/>
      <c r="EU76" s="296"/>
      <c r="EV76" s="296"/>
      <c r="EW76" s="296"/>
      <c r="EX76" s="296"/>
      <c r="EY76" s="296"/>
      <c r="EZ76" s="296"/>
      <c r="FA76" s="296"/>
      <c r="FB76" s="296"/>
      <c r="FC76" s="296"/>
      <c r="FD76" s="296"/>
      <c r="FE76" s="296"/>
      <c r="FF76" s="296"/>
      <c r="FG76" s="296"/>
      <c r="FH76" s="296"/>
      <c r="FI76" s="296"/>
      <c r="FJ76" s="296"/>
      <c r="FK76" s="296"/>
      <c r="FL76" s="296"/>
      <c r="FM76" s="296"/>
      <c r="FN76" s="296"/>
      <c r="FO76" s="296"/>
      <c r="FP76" s="296"/>
      <c r="FQ76" s="296"/>
      <c r="FR76" s="296"/>
      <c r="FS76" s="296"/>
      <c r="FT76" s="296"/>
      <c r="FU76" s="296"/>
      <c r="FV76" s="296"/>
      <c r="FW76" s="296"/>
      <c r="FX76" s="296"/>
      <c r="FY76" s="296"/>
      <c r="FZ76" s="296"/>
      <c r="GA76" s="296"/>
      <c r="GB76" s="296"/>
      <c r="GC76" s="296"/>
      <c r="GD76" s="296"/>
      <c r="GE76" s="296"/>
      <c r="GF76" s="296"/>
      <c r="GG76" s="296"/>
      <c r="GH76" s="296"/>
      <c r="GI76" s="296"/>
      <c r="GJ76" s="296"/>
      <c r="GK76" s="296"/>
      <c r="GL76" s="296"/>
      <c r="GM76" s="296"/>
      <c r="GN76" s="296"/>
      <c r="GO76" s="296"/>
      <c r="GP76" s="296"/>
      <c r="GQ76" s="296"/>
      <c r="GR76" s="296"/>
      <c r="GS76" s="296"/>
      <c r="GT76" s="296"/>
      <c r="GU76" s="296"/>
      <c r="GV76" s="296"/>
      <c r="GW76" s="296"/>
      <c r="GX76" s="296"/>
      <c r="GY76" s="296"/>
      <c r="GZ76" s="296"/>
      <c r="HA76" s="296"/>
      <c r="HB76" s="296"/>
      <c r="HC76" s="296"/>
      <c r="HD76" s="296"/>
      <c r="HE76" s="296"/>
      <c r="HF76" s="296"/>
      <c r="HG76" s="296"/>
      <c r="HH76" s="296"/>
      <c r="HI76" s="296"/>
      <c r="HJ76" s="296"/>
      <c r="HK76" s="296"/>
      <c r="HL76" s="296"/>
      <c r="HM76" s="296"/>
      <c r="HN76" s="296"/>
      <c r="HO76" s="296"/>
      <c r="HP76" s="296"/>
      <c r="HQ76" s="296"/>
      <c r="HR76" s="296"/>
      <c r="HS76" s="296"/>
      <c r="HT76" s="296"/>
      <c r="HU76" s="296"/>
      <c r="HV76" s="296"/>
      <c r="HW76" s="296"/>
      <c r="HX76" s="296"/>
    </row>
    <row r="77" s="301" customFormat="1" spans="1:232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296"/>
      <c r="EC77" s="296"/>
      <c r="ED77" s="296"/>
      <c r="EE77" s="296"/>
      <c r="EF77" s="296"/>
      <c r="EG77" s="296"/>
      <c r="EH77" s="296"/>
      <c r="EI77" s="296"/>
      <c r="EJ77" s="296"/>
      <c r="EK77" s="296"/>
      <c r="EL77" s="296"/>
      <c r="EM77" s="296"/>
      <c r="EN77" s="296"/>
      <c r="EO77" s="296"/>
      <c r="EP77" s="296"/>
      <c r="EQ77" s="296"/>
      <c r="ER77" s="296"/>
      <c r="ES77" s="296"/>
      <c r="ET77" s="296"/>
      <c r="EU77" s="296"/>
      <c r="EV77" s="296"/>
      <c r="EW77" s="296"/>
      <c r="EX77" s="296"/>
      <c r="EY77" s="296"/>
      <c r="EZ77" s="296"/>
      <c r="FA77" s="296"/>
      <c r="FB77" s="296"/>
      <c r="FC77" s="296"/>
      <c r="FD77" s="296"/>
      <c r="FE77" s="296"/>
      <c r="FF77" s="296"/>
      <c r="FG77" s="296"/>
      <c r="FH77" s="296"/>
      <c r="FI77" s="296"/>
      <c r="FJ77" s="296"/>
      <c r="FK77" s="296"/>
      <c r="FL77" s="296"/>
      <c r="FM77" s="296"/>
      <c r="FN77" s="296"/>
      <c r="FO77" s="296"/>
      <c r="FP77" s="296"/>
      <c r="FQ77" s="296"/>
      <c r="FR77" s="296"/>
      <c r="FS77" s="296"/>
      <c r="FT77" s="296"/>
      <c r="FU77" s="296"/>
      <c r="FV77" s="296"/>
      <c r="FW77" s="296"/>
      <c r="FX77" s="296"/>
      <c r="FY77" s="296"/>
      <c r="FZ77" s="296"/>
      <c r="GA77" s="296"/>
      <c r="GB77" s="296"/>
      <c r="GC77" s="296"/>
      <c r="GD77" s="296"/>
      <c r="GE77" s="296"/>
      <c r="GF77" s="296"/>
      <c r="GG77" s="296"/>
      <c r="GH77" s="296"/>
      <c r="GI77" s="296"/>
      <c r="GJ77" s="296"/>
      <c r="GK77" s="296"/>
      <c r="GL77" s="296"/>
      <c r="GM77" s="296"/>
      <c r="GN77" s="296"/>
      <c r="GO77" s="296"/>
      <c r="GP77" s="296"/>
      <c r="GQ77" s="296"/>
      <c r="GR77" s="296"/>
      <c r="GS77" s="296"/>
      <c r="GT77" s="296"/>
      <c r="GU77" s="296"/>
      <c r="GV77" s="296"/>
      <c r="GW77" s="296"/>
      <c r="GX77" s="296"/>
      <c r="GY77" s="296"/>
      <c r="GZ77" s="296"/>
      <c r="HA77" s="296"/>
      <c r="HB77" s="296"/>
      <c r="HC77" s="296"/>
      <c r="HD77" s="296"/>
      <c r="HE77" s="296"/>
      <c r="HF77" s="296"/>
      <c r="HG77" s="296"/>
      <c r="HH77" s="296"/>
      <c r="HI77" s="296"/>
      <c r="HJ77" s="296"/>
      <c r="HK77" s="296"/>
      <c r="HL77" s="296"/>
      <c r="HM77" s="296"/>
      <c r="HN77" s="296"/>
      <c r="HO77" s="296"/>
      <c r="HP77" s="296"/>
      <c r="HQ77" s="296"/>
      <c r="HR77" s="296"/>
      <c r="HS77" s="296"/>
      <c r="HT77" s="296"/>
      <c r="HU77" s="296"/>
      <c r="HV77" s="296"/>
      <c r="HW77" s="296"/>
      <c r="HX77" s="296"/>
    </row>
  </sheetData>
  <sheetProtection formatCells="0" formatColumns="0" formatRows="0" insertRows="0" insertColumns="0" insertHyperlinks="0" deleteColumns="0" deleteRows="0" sort="0" autoFilter="0" pivotTables="0"/>
  <mergeCells count="8">
    <mergeCell ref="A2:M2"/>
    <mergeCell ref="E4:H4"/>
    <mergeCell ref="I4:L4"/>
    <mergeCell ref="A4:A5"/>
    <mergeCell ref="B4:B5"/>
    <mergeCell ref="C4:C5"/>
    <mergeCell ref="D4:D5"/>
    <mergeCell ref="M4:M5"/>
  </mergeCells>
  <printOptions horizontalCentered="1"/>
  <pageMargins left="0.590277777777778" right="0.590277777777778" top="0.393055555555556" bottom="0.590277777777778" header="0.590277777777778" footer="0.393055555555556"/>
  <pageSetup paperSize="9" scale="84" firstPageNumber="0" fitToHeight="0" orientation="portrait" blackAndWhite="1" useFirstPageNumber="1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69"/>
  <sheetViews>
    <sheetView showGridLines="0" showZeros="0" view="pageBreakPreview" zoomScaleNormal="100" workbookViewId="0">
      <selection activeCell="A2" sqref="A2:F2"/>
    </sheetView>
  </sheetViews>
  <sheetFormatPr defaultColWidth="6.875" defaultRowHeight="15.95" customHeight="1"/>
  <cols>
    <col min="1" max="1" width="51" style="267" customWidth="1"/>
    <col min="2" max="2" width="13.75" style="267" customWidth="1"/>
    <col min="3" max="5" width="9.625" style="267" customWidth="1"/>
    <col min="6" max="6" width="9.625" style="287" customWidth="1"/>
    <col min="7" max="257" width="6.875" style="267"/>
  </cols>
  <sheetData>
    <row r="1" s="262" customFormat="1" ht="24" customHeight="1" spans="1:257">
      <c r="A1" s="268" t="s">
        <v>874</v>
      </c>
      <c r="B1" s="291"/>
      <c r="C1" s="291"/>
      <c r="D1" s="291"/>
      <c r="E1" s="291"/>
      <c r="F1" s="292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0"/>
      <c r="EQ1" s="270"/>
      <c r="ER1" s="270"/>
      <c r="ES1" s="270"/>
      <c r="ET1" s="270"/>
      <c r="EU1" s="270"/>
      <c r="EV1" s="270"/>
      <c r="EW1" s="270"/>
      <c r="EX1" s="270"/>
      <c r="EY1" s="270"/>
      <c r="EZ1" s="270"/>
      <c r="FA1" s="270"/>
      <c r="FB1" s="270"/>
      <c r="FC1" s="270"/>
      <c r="FD1" s="270"/>
      <c r="FE1" s="270"/>
      <c r="FF1" s="270"/>
      <c r="FG1" s="270"/>
      <c r="FH1" s="270"/>
      <c r="FI1" s="270"/>
      <c r="FJ1" s="270"/>
      <c r="FK1" s="270"/>
      <c r="FL1" s="270"/>
      <c r="FM1" s="270"/>
      <c r="FN1" s="270"/>
      <c r="FO1" s="270"/>
      <c r="FP1" s="270"/>
      <c r="FQ1" s="270"/>
      <c r="FR1" s="270"/>
      <c r="FS1" s="270"/>
      <c r="FT1" s="270"/>
      <c r="FU1" s="270"/>
      <c r="FV1" s="270"/>
      <c r="FW1" s="270"/>
      <c r="FX1" s="270"/>
      <c r="FY1" s="270"/>
      <c r="FZ1" s="270"/>
      <c r="GA1" s="270"/>
      <c r="GB1" s="270"/>
      <c r="GC1" s="270"/>
      <c r="GD1" s="270"/>
      <c r="GE1" s="270"/>
      <c r="GF1" s="270"/>
      <c r="GG1" s="270"/>
      <c r="GH1" s="270"/>
      <c r="GI1" s="270"/>
      <c r="GJ1" s="270"/>
      <c r="GK1" s="270"/>
      <c r="GL1" s="270"/>
      <c r="GM1" s="270"/>
      <c r="GN1" s="270"/>
      <c r="GO1" s="270"/>
      <c r="GP1" s="270"/>
      <c r="GQ1" s="270"/>
      <c r="GR1" s="270"/>
      <c r="GS1" s="270"/>
      <c r="GT1" s="270"/>
      <c r="GU1" s="270"/>
      <c r="GV1" s="270"/>
      <c r="GW1" s="270"/>
      <c r="GX1" s="270"/>
      <c r="GY1" s="270"/>
      <c r="GZ1" s="270"/>
      <c r="HA1" s="270"/>
      <c r="HB1" s="270"/>
      <c r="HC1" s="270"/>
      <c r="HD1" s="270"/>
      <c r="HE1" s="270"/>
      <c r="HF1" s="270"/>
      <c r="HG1" s="270"/>
      <c r="HH1" s="270"/>
      <c r="HI1" s="270"/>
      <c r="HJ1" s="270"/>
      <c r="HK1" s="270"/>
      <c r="HL1" s="270"/>
      <c r="HM1" s="270"/>
      <c r="HN1" s="270"/>
      <c r="HO1" s="270"/>
      <c r="HP1" s="270"/>
      <c r="HQ1" s="270"/>
      <c r="HR1" s="270"/>
      <c r="HS1" s="270"/>
      <c r="HT1" s="270"/>
      <c r="HU1" s="270"/>
      <c r="HV1" s="270"/>
      <c r="HW1" s="270"/>
      <c r="HX1" s="270"/>
      <c r="HY1" s="270"/>
      <c r="HZ1" s="270"/>
      <c r="IA1" s="270"/>
      <c r="IB1" s="270"/>
      <c r="IC1" s="270"/>
      <c r="ID1" s="270"/>
      <c r="IE1" s="270"/>
      <c r="IF1" s="270"/>
      <c r="IG1" s="270"/>
      <c r="IH1" s="270"/>
      <c r="II1" s="270"/>
      <c r="IJ1" s="270"/>
      <c r="IK1" s="270"/>
      <c r="IL1" s="270"/>
      <c r="IM1" s="270"/>
      <c r="IN1" s="270"/>
      <c r="IO1" s="270"/>
      <c r="IP1" s="270"/>
      <c r="IQ1" s="270"/>
      <c r="IR1" s="270"/>
      <c r="IS1" s="270"/>
      <c r="IT1" s="270"/>
      <c r="IU1" s="270"/>
      <c r="IV1" s="270"/>
      <c r="IW1" s="270"/>
    </row>
    <row r="2" s="263" customFormat="1" ht="42" customHeight="1" spans="1:6">
      <c r="A2" s="236" t="s">
        <v>875</v>
      </c>
      <c r="B2" s="293"/>
      <c r="C2" s="293"/>
      <c r="D2" s="293"/>
      <c r="E2" s="293"/>
      <c r="F2" s="294"/>
    </row>
    <row r="3" s="238" customFormat="1" ht="27" customHeight="1" spans="6:6">
      <c r="F3" s="271" t="s">
        <v>2</v>
      </c>
    </row>
    <row r="4" s="264" customFormat="1" ht="30" customHeight="1" spans="1:257">
      <c r="A4" s="185" t="s">
        <v>3</v>
      </c>
      <c r="B4" s="239" t="s">
        <v>4</v>
      </c>
      <c r="C4" s="240" t="s">
        <v>5</v>
      </c>
      <c r="D4" s="241" t="s">
        <v>6</v>
      </c>
      <c r="E4" s="242" t="s">
        <v>7</v>
      </c>
      <c r="F4" s="242" t="s">
        <v>8</v>
      </c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  <c r="IV4" s="272"/>
      <c r="IW4" s="272"/>
    </row>
    <row r="5" s="264" customFormat="1" ht="24" customHeight="1" spans="1:257">
      <c r="A5" s="273" t="s">
        <v>876</v>
      </c>
      <c r="B5" s="274">
        <f>SUM(B6:B13)</f>
        <v>120690</v>
      </c>
      <c r="C5" s="274">
        <f>SUM(C6:C13)</f>
        <v>190185</v>
      </c>
      <c r="D5" s="274">
        <f>SUM(D6:D13)</f>
        <v>190313</v>
      </c>
      <c r="E5" s="275">
        <f t="shared" ref="E5:E12" si="0">D5/B5</f>
        <v>1.57687463750104</v>
      </c>
      <c r="F5" s="252">
        <f>D5/209460</f>
        <v>0.908588752029027</v>
      </c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  <c r="IN5" s="276"/>
      <c r="IO5" s="276"/>
      <c r="IP5" s="276"/>
      <c r="IQ5" s="276"/>
      <c r="IR5" s="276"/>
      <c r="IS5" s="276"/>
      <c r="IT5" s="276"/>
      <c r="IU5" s="276"/>
      <c r="IV5" s="276"/>
      <c r="IW5" s="276"/>
    </row>
    <row r="6" s="265" customFormat="1" ht="24" customHeight="1" spans="1:257">
      <c r="A6" s="277" t="s">
        <v>877</v>
      </c>
      <c r="B6" s="278"/>
      <c r="C6" s="278"/>
      <c r="D6" s="278"/>
      <c r="E6" s="275"/>
      <c r="F6" s="279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  <c r="IL6" s="276"/>
      <c r="IM6" s="276"/>
      <c r="IN6" s="276"/>
      <c r="IO6" s="276"/>
      <c r="IP6" s="276"/>
      <c r="IQ6" s="276"/>
      <c r="IR6" s="276"/>
      <c r="IS6" s="276"/>
      <c r="IT6" s="276"/>
      <c r="IU6" s="276"/>
      <c r="IV6" s="276"/>
      <c r="IW6" s="276"/>
    </row>
    <row r="7" s="265" customFormat="1" ht="24" customHeight="1" spans="1:257">
      <c r="A7" s="277" t="s">
        <v>878</v>
      </c>
      <c r="B7" s="278"/>
      <c r="C7" s="278"/>
      <c r="D7" s="278"/>
      <c r="E7" s="275"/>
      <c r="F7" s="279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  <c r="GP7" s="276"/>
      <c r="GQ7" s="276"/>
      <c r="GR7" s="276"/>
      <c r="GS7" s="276"/>
      <c r="GT7" s="276"/>
      <c r="GU7" s="276"/>
      <c r="GV7" s="276"/>
      <c r="GW7" s="276"/>
      <c r="GX7" s="276"/>
      <c r="GY7" s="276"/>
      <c r="GZ7" s="276"/>
      <c r="HA7" s="276"/>
      <c r="HB7" s="276"/>
      <c r="HC7" s="276"/>
      <c r="HD7" s="276"/>
      <c r="HE7" s="276"/>
      <c r="HF7" s="276"/>
      <c r="HG7" s="276"/>
      <c r="HH7" s="276"/>
      <c r="HI7" s="276"/>
      <c r="HJ7" s="276"/>
      <c r="HK7" s="276"/>
      <c r="HL7" s="276"/>
      <c r="HM7" s="276"/>
      <c r="HN7" s="276"/>
      <c r="HO7" s="276"/>
      <c r="HP7" s="276"/>
      <c r="HQ7" s="276"/>
      <c r="HR7" s="276"/>
      <c r="HS7" s="276"/>
      <c r="HT7" s="276"/>
      <c r="HU7" s="276"/>
      <c r="HV7" s="276"/>
      <c r="HW7" s="276"/>
      <c r="HX7" s="276"/>
      <c r="HY7" s="276"/>
      <c r="HZ7" s="276"/>
      <c r="IA7" s="276"/>
      <c r="IB7" s="276"/>
      <c r="IC7" s="276"/>
      <c r="ID7" s="276"/>
      <c r="IE7" s="276"/>
      <c r="IF7" s="276"/>
      <c r="IG7" s="276"/>
      <c r="IH7" s="276"/>
      <c r="II7" s="276"/>
      <c r="IJ7" s="276"/>
      <c r="IK7" s="276"/>
      <c r="IL7" s="276"/>
      <c r="IM7" s="276"/>
      <c r="IN7" s="276"/>
      <c r="IO7" s="276"/>
      <c r="IP7" s="276"/>
      <c r="IQ7" s="276"/>
      <c r="IR7" s="276"/>
      <c r="IS7" s="276"/>
      <c r="IT7" s="276"/>
      <c r="IU7" s="276"/>
      <c r="IV7" s="276"/>
      <c r="IW7" s="276"/>
    </row>
    <row r="8" s="265" customFormat="1" ht="24" customHeight="1" spans="1:257">
      <c r="A8" s="277" t="s">
        <v>879</v>
      </c>
      <c r="B8" s="278">
        <v>2690</v>
      </c>
      <c r="C8" s="278">
        <v>2690</v>
      </c>
      <c r="D8" s="278">
        <v>5212</v>
      </c>
      <c r="E8" s="275">
        <f t="shared" si="0"/>
        <v>1.93754646840149</v>
      </c>
      <c r="F8" s="279">
        <f>D8/2772</f>
        <v>1.88023088023088</v>
      </c>
      <c r="G8" s="276"/>
      <c r="H8" s="276"/>
      <c r="I8" s="276"/>
      <c r="J8" s="276"/>
      <c r="K8" s="283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</row>
    <row r="9" s="265" customFormat="1" ht="24" customHeight="1" spans="1:257">
      <c r="A9" s="277" t="s">
        <v>880</v>
      </c>
      <c r="B9" s="278">
        <v>100</v>
      </c>
      <c r="C9" s="278">
        <v>100</v>
      </c>
      <c r="D9" s="278">
        <v>184</v>
      </c>
      <c r="E9" s="275">
        <f t="shared" si="0"/>
        <v>1.84</v>
      </c>
      <c r="F9" s="279">
        <f>D9/191</f>
        <v>0.963350785340314</v>
      </c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</row>
    <row r="10" s="265" customFormat="1" ht="24" customHeight="1" spans="1:257">
      <c r="A10" s="277" t="s">
        <v>881</v>
      </c>
      <c r="B10" s="278">
        <v>116000</v>
      </c>
      <c r="C10" s="278">
        <v>186695</v>
      </c>
      <c r="D10" s="278">
        <v>183239</v>
      </c>
      <c r="E10" s="275">
        <f t="shared" si="0"/>
        <v>1.57964655172414</v>
      </c>
      <c r="F10" s="279">
        <f>D10/161306</f>
        <v>1.13597138358152</v>
      </c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  <c r="IM10" s="276"/>
      <c r="IN10" s="276"/>
      <c r="IO10" s="276"/>
      <c r="IP10" s="276"/>
      <c r="IQ10" s="276"/>
      <c r="IR10" s="276"/>
      <c r="IS10" s="276"/>
      <c r="IT10" s="276"/>
      <c r="IU10" s="276"/>
      <c r="IV10" s="276"/>
      <c r="IW10" s="276"/>
    </row>
    <row r="11" s="265" customFormat="1" ht="24" customHeight="1" spans="1:257">
      <c r="A11" s="277" t="s">
        <v>882</v>
      </c>
      <c r="B11" s="278">
        <v>1400</v>
      </c>
      <c r="C11" s="278">
        <v>200</v>
      </c>
      <c r="D11" s="278">
        <v>823</v>
      </c>
      <c r="E11" s="275">
        <f t="shared" si="0"/>
        <v>0.587857142857143</v>
      </c>
      <c r="F11" s="280">
        <f>D11/3013</f>
        <v>0.273149684699635</v>
      </c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  <c r="IO11" s="276"/>
      <c r="IP11" s="276"/>
      <c r="IQ11" s="276"/>
      <c r="IR11" s="276"/>
      <c r="IS11" s="276"/>
      <c r="IT11" s="276"/>
      <c r="IU11" s="276"/>
      <c r="IV11" s="276"/>
      <c r="IW11" s="276"/>
    </row>
    <row r="12" s="265" customFormat="1" ht="24" customHeight="1" spans="1:257">
      <c r="A12" s="277" t="s">
        <v>883</v>
      </c>
      <c r="B12" s="278">
        <v>500</v>
      </c>
      <c r="C12" s="278">
        <v>500</v>
      </c>
      <c r="D12" s="278">
        <v>855</v>
      </c>
      <c r="E12" s="275">
        <f t="shared" si="0"/>
        <v>1.71</v>
      </c>
      <c r="F12" s="280">
        <f t="shared" ref="F12:F16" si="1">D12/828</f>
        <v>1.03260869565217</v>
      </c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  <c r="IM12" s="276"/>
      <c r="IN12" s="276"/>
      <c r="IO12" s="276"/>
      <c r="IP12" s="276"/>
      <c r="IQ12" s="276"/>
      <c r="IR12" s="276"/>
      <c r="IS12" s="276"/>
      <c r="IT12" s="276"/>
      <c r="IU12" s="276"/>
      <c r="IV12" s="276"/>
      <c r="IW12" s="276"/>
    </row>
    <row r="13" s="265" customFormat="1" ht="24" customHeight="1" spans="1:257">
      <c r="A13" s="277" t="s">
        <v>884</v>
      </c>
      <c r="B13" s="278"/>
      <c r="C13" s="278"/>
      <c r="D13" s="278">
        <f t="shared" ref="D13:D21" si="2">B13+C13</f>
        <v>0</v>
      </c>
      <c r="E13" s="275"/>
      <c r="F13" s="280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  <c r="GP13" s="276"/>
      <c r="GQ13" s="276"/>
      <c r="GR13" s="276"/>
      <c r="GS13" s="276"/>
      <c r="GT13" s="276"/>
      <c r="GU13" s="276"/>
      <c r="GV13" s="276"/>
      <c r="GW13" s="276"/>
      <c r="GX13" s="276"/>
      <c r="GY13" s="276"/>
      <c r="GZ13" s="276"/>
      <c r="HA13" s="276"/>
      <c r="HB13" s="276"/>
      <c r="HC13" s="276"/>
      <c r="HD13" s="276"/>
      <c r="HE13" s="276"/>
      <c r="HF13" s="276"/>
      <c r="HG13" s="276"/>
      <c r="HH13" s="276"/>
      <c r="HI13" s="276"/>
      <c r="HJ13" s="276"/>
      <c r="HK13" s="276"/>
      <c r="HL13" s="276"/>
      <c r="HM13" s="276"/>
      <c r="HN13" s="276"/>
      <c r="HO13" s="276"/>
      <c r="HP13" s="276"/>
      <c r="HQ13" s="276"/>
      <c r="HR13" s="276"/>
      <c r="HS13" s="276"/>
      <c r="HT13" s="276"/>
      <c r="HU13" s="276"/>
      <c r="HV13" s="276"/>
      <c r="HW13" s="276"/>
      <c r="HX13" s="276"/>
      <c r="HY13" s="276"/>
      <c r="HZ13" s="276"/>
      <c r="IA13" s="276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  <c r="IM13" s="276"/>
      <c r="IN13" s="276"/>
      <c r="IO13" s="276"/>
      <c r="IP13" s="276"/>
      <c r="IQ13" s="276"/>
      <c r="IR13" s="276"/>
      <c r="IS13" s="276"/>
      <c r="IT13" s="276"/>
      <c r="IU13" s="276"/>
      <c r="IV13" s="276"/>
      <c r="IW13" s="276"/>
    </row>
    <row r="14" s="264" customFormat="1" ht="24" customHeight="1" spans="1:257">
      <c r="A14" s="273" t="s">
        <v>885</v>
      </c>
      <c r="B14" s="274">
        <f>SUM(B15:B21)</f>
        <v>0</v>
      </c>
      <c r="C14" s="274">
        <f>C17+C20</f>
        <v>19815</v>
      </c>
      <c r="D14" s="295">
        <f t="shared" si="2"/>
        <v>19815</v>
      </c>
      <c r="E14" s="275"/>
      <c r="F14" s="259">
        <f>D14/12501</f>
        <v>1.58507319414447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  <c r="GP14" s="276"/>
      <c r="GQ14" s="276"/>
      <c r="GR14" s="276"/>
      <c r="GS14" s="276"/>
      <c r="GT14" s="276"/>
      <c r="GU14" s="276"/>
      <c r="GV14" s="276"/>
      <c r="GW14" s="276"/>
      <c r="GX14" s="276"/>
      <c r="GY14" s="276"/>
      <c r="GZ14" s="276"/>
      <c r="HA14" s="276"/>
      <c r="HB14" s="276"/>
      <c r="HC14" s="276"/>
      <c r="HD14" s="276"/>
      <c r="HE14" s="276"/>
      <c r="HF14" s="276"/>
      <c r="HG14" s="276"/>
      <c r="HH14" s="276"/>
      <c r="HI14" s="276"/>
      <c r="HJ14" s="276"/>
      <c r="HK14" s="276"/>
      <c r="HL14" s="276"/>
      <c r="HM14" s="276"/>
      <c r="HN14" s="276"/>
      <c r="HO14" s="276"/>
      <c r="HP14" s="276"/>
      <c r="HQ14" s="276"/>
      <c r="HR14" s="276"/>
      <c r="HS14" s="276"/>
      <c r="HT14" s="276"/>
      <c r="HU14" s="276"/>
      <c r="HV14" s="276"/>
      <c r="HW14" s="276"/>
      <c r="HX14" s="276"/>
      <c r="HY14" s="276"/>
      <c r="HZ14" s="276"/>
      <c r="IA14" s="276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  <c r="IM14" s="276"/>
      <c r="IN14" s="276"/>
      <c r="IO14" s="276"/>
      <c r="IP14" s="276"/>
      <c r="IQ14" s="276"/>
      <c r="IR14" s="276"/>
      <c r="IS14" s="276"/>
      <c r="IT14" s="276"/>
      <c r="IU14" s="276"/>
      <c r="IV14" s="276"/>
      <c r="IW14" s="276"/>
    </row>
    <row r="15" s="265" customFormat="1" ht="24" customHeight="1" spans="1:257">
      <c r="A15" s="277" t="s">
        <v>886</v>
      </c>
      <c r="B15" s="278"/>
      <c r="C15" s="278"/>
      <c r="D15" s="278">
        <f t="shared" si="2"/>
        <v>0</v>
      </c>
      <c r="E15" s="275"/>
      <c r="F15" s="280">
        <f t="shared" si="1"/>
        <v>0</v>
      </c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  <c r="GP15" s="276"/>
      <c r="GQ15" s="276"/>
      <c r="GR15" s="276"/>
      <c r="GS15" s="276"/>
      <c r="GT15" s="276"/>
      <c r="GU15" s="276"/>
      <c r="GV15" s="276"/>
      <c r="GW15" s="276"/>
      <c r="GX15" s="276"/>
      <c r="GY15" s="276"/>
      <c r="GZ15" s="276"/>
      <c r="HA15" s="276"/>
      <c r="HB15" s="276"/>
      <c r="HC15" s="276"/>
      <c r="HD15" s="276"/>
      <c r="HE15" s="276"/>
      <c r="HF15" s="276"/>
      <c r="HG15" s="276"/>
      <c r="HH15" s="276"/>
      <c r="HI15" s="276"/>
      <c r="HJ15" s="276"/>
      <c r="HK15" s="276"/>
      <c r="HL15" s="276"/>
      <c r="HM15" s="276"/>
      <c r="HN15" s="276"/>
      <c r="HO15" s="276"/>
      <c r="HP15" s="276"/>
      <c r="HQ15" s="276"/>
      <c r="HR15" s="276"/>
      <c r="HS15" s="276"/>
      <c r="HT15" s="276"/>
      <c r="HU15" s="276"/>
      <c r="HV15" s="276"/>
      <c r="HW15" s="276"/>
      <c r="HX15" s="276"/>
      <c r="HY15" s="276"/>
      <c r="HZ15" s="276"/>
      <c r="IA15" s="276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  <c r="IM15" s="276"/>
      <c r="IN15" s="276"/>
      <c r="IO15" s="276"/>
      <c r="IP15" s="276"/>
      <c r="IQ15" s="276"/>
      <c r="IR15" s="276"/>
      <c r="IS15" s="276"/>
      <c r="IT15" s="276"/>
      <c r="IU15" s="276"/>
      <c r="IV15" s="276"/>
      <c r="IW15" s="276"/>
    </row>
    <row r="16" s="265" customFormat="1" ht="24" customHeight="1" spans="1:257">
      <c r="A16" s="277" t="s">
        <v>887</v>
      </c>
      <c r="B16" s="278"/>
      <c r="C16" s="278"/>
      <c r="D16" s="278">
        <f t="shared" si="2"/>
        <v>0</v>
      </c>
      <c r="E16" s="275"/>
      <c r="F16" s="280">
        <f t="shared" si="1"/>
        <v>0</v>
      </c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  <c r="GP16" s="276"/>
      <c r="GQ16" s="276"/>
      <c r="GR16" s="276"/>
      <c r="GS16" s="276"/>
      <c r="GT16" s="276"/>
      <c r="GU16" s="276"/>
      <c r="GV16" s="276"/>
      <c r="GW16" s="276"/>
      <c r="GX16" s="276"/>
      <c r="GY16" s="276"/>
      <c r="GZ16" s="276"/>
      <c r="HA16" s="276"/>
      <c r="HB16" s="276"/>
      <c r="HC16" s="276"/>
      <c r="HD16" s="276"/>
      <c r="HE16" s="276"/>
      <c r="HF16" s="276"/>
      <c r="HG16" s="276"/>
      <c r="HH16" s="276"/>
      <c r="HI16" s="276"/>
      <c r="HJ16" s="276"/>
      <c r="HK16" s="276"/>
      <c r="HL16" s="276"/>
      <c r="HM16" s="276"/>
      <c r="HN16" s="276"/>
      <c r="HO16" s="276"/>
      <c r="HP16" s="276"/>
      <c r="HQ16" s="276"/>
      <c r="HR16" s="276"/>
      <c r="HS16" s="276"/>
      <c r="HT16" s="276"/>
      <c r="HU16" s="276"/>
      <c r="HV16" s="276"/>
      <c r="HW16" s="276"/>
      <c r="HX16" s="276"/>
      <c r="HY16" s="276"/>
      <c r="HZ16" s="276"/>
      <c r="IA16" s="276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  <c r="IM16" s="276"/>
      <c r="IN16" s="276"/>
      <c r="IO16" s="276"/>
      <c r="IP16" s="276"/>
      <c r="IQ16" s="276"/>
      <c r="IR16" s="276"/>
      <c r="IS16" s="276"/>
      <c r="IT16" s="276"/>
      <c r="IU16" s="276"/>
      <c r="IV16" s="276"/>
      <c r="IW16" s="276"/>
    </row>
    <row r="17" s="265" customFormat="1" ht="24" customHeight="1" spans="1:257">
      <c r="A17" s="277" t="s">
        <v>888</v>
      </c>
      <c r="B17" s="278"/>
      <c r="C17" s="278">
        <v>1918</v>
      </c>
      <c r="D17" s="278">
        <f t="shared" si="2"/>
        <v>1918</v>
      </c>
      <c r="E17" s="275"/>
      <c r="F17" s="280">
        <f>D17/1918</f>
        <v>1</v>
      </c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  <c r="GP17" s="276"/>
      <c r="GQ17" s="276"/>
      <c r="GR17" s="276"/>
      <c r="GS17" s="276"/>
      <c r="GT17" s="276"/>
      <c r="GU17" s="276"/>
      <c r="GV17" s="276"/>
      <c r="GW17" s="276"/>
      <c r="GX17" s="276"/>
      <c r="GY17" s="276"/>
      <c r="GZ17" s="276"/>
      <c r="HA17" s="276"/>
      <c r="HB17" s="276"/>
      <c r="HC17" s="276"/>
      <c r="HD17" s="276"/>
      <c r="HE17" s="276"/>
      <c r="HF17" s="276"/>
      <c r="HG17" s="276"/>
      <c r="HH17" s="276"/>
      <c r="HI17" s="276"/>
      <c r="HJ17" s="276"/>
      <c r="HK17" s="276"/>
      <c r="HL17" s="276"/>
      <c r="HM17" s="276"/>
      <c r="HN17" s="276"/>
      <c r="HO17" s="276"/>
      <c r="HP17" s="276"/>
      <c r="HQ17" s="276"/>
      <c r="HR17" s="276"/>
      <c r="HS17" s="276"/>
      <c r="HT17" s="276"/>
      <c r="HU17" s="276"/>
      <c r="HV17" s="276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  <c r="IM17" s="276"/>
      <c r="IN17" s="276"/>
      <c r="IO17" s="276"/>
      <c r="IP17" s="276"/>
      <c r="IQ17" s="276"/>
      <c r="IR17" s="276"/>
      <c r="IS17" s="276"/>
      <c r="IT17" s="276"/>
      <c r="IU17" s="276"/>
      <c r="IV17" s="276"/>
      <c r="IW17" s="276"/>
    </row>
    <row r="18" s="265" customFormat="1" ht="24" hidden="1" customHeight="1" spans="1:257">
      <c r="A18" s="277" t="s">
        <v>889</v>
      </c>
      <c r="B18" s="278"/>
      <c r="C18" s="278"/>
      <c r="D18" s="278">
        <f t="shared" si="2"/>
        <v>0</v>
      </c>
      <c r="E18" s="275"/>
      <c r="F18" s="280">
        <f>D18/828</f>
        <v>0</v>
      </c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  <c r="GN18" s="276"/>
      <c r="GO18" s="276"/>
      <c r="GP18" s="276"/>
      <c r="GQ18" s="276"/>
      <c r="GR18" s="276"/>
      <c r="GS18" s="276"/>
      <c r="GT18" s="276"/>
      <c r="GU18" s="276"/>
      <c r="GV18" s="276"/>
      <c r="GW18" s="276"/>
      <c r="GX18" s="276"/>
      <c r="GY18" s="276"/>
      <c r="GZ18" s="276"/>
      <c r="HA18" s="276"/>
      <c r="HB18" s="276"/>
      <c r="HC18" s="276"/>
      <c r="HD18" s="276"/>
      <c r="HE18" s="276"/>
      <c r="HF18" s="276"/>
      <c r="HG18" s="276"/>
      <c r="HH18" s="276"/>
      <c r="HI18" s="276"/>
      <c r="HJ18" s="276"/>
      <c r="HK18" s="276"/>
      <c r="HL18" s="276"/>
      <c r="HM18" s="276"/>
      <c r="HN18" s="276"/>
      <c r="HO18" s="276"/>
      <c r="HP18" s="276"/>
      <c r="HQ18" s="276"/>
      <c r="HR18" s="276"/>
      <c r="HS18" s="276"/>
      <c r="HT18" s="276"/>
      <c r="HU18" s="276"/>
      <c r="HV18" s="276"/>
      <c r="HW18" s="276"/>
      <c r="HX18" s="276"/>
      <c r="HY18" s="276"/>
      <c r="HZ18" s="276"/>
      <c r="IA18" s="276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  <c r="IM18" s="276"/>
      <c r="IN18" s="276"/>
      <c r="IO18" s="276"/>
      <c r="IP18" s="276"/>
      <c r="IQ18" s="276"/>
      <c r="IR18" s="276"/>
      <c r="IS18" s="276"/>
      <c r="IT18" s="276"/>
      <c r="IU18" s="276"/>
      <c r="IV18" s="276"/>
      <c r="IW18" s="276"/>
    </row>
    <row r="19" s="265" customFormat="1" ht="24" hidden="1" customHeight="1" spans="1:257">
      <c r="A19" s="277" t="s">
        <v>889</v>
      </c>
      <c r="B19" s="278"/>
      <c r="C19" s="278"/>
      <c r="D19" s="278">
        <f t="shared" si="2"/>
        <v>0</v>
      </c>
      <c r="E19" s="275"/>
      <c r="F19" s="280">
        <f>D19/828</f>
        <v>0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  <c r="GP19" s="276"/>
      <c r="GQ19" s="276"/>
      <c r="GR19" s="276"/>
      <c r="GS19" s="276"/>
      <c r="GT19" s="276"/>
      <c r="GU19" s="276"/>
      <c r="GV19" s="276"/>
      <c r="GW19" s="276"/>
      <c r="GX19" s="276"/>
      <c r="GY19" s="276"/>
      <c r="GZ19" s="276"/>
      <c r="HA19" s="276"/>
      <c r="HB19" s="276"/>
      <c r="HC19" s="276"/>
      <c r="HD19" s="276"/>
      <c r="HE19" s="276"/>
      <c r="HF19" s="276"/>
      <c r="HG19" s="276"/>
      <c r="HH19" s="276"/>
      <c r="HI19" s="276"/>
      <c r="HJ19" s="276"/>
      <c r="HK19" s="276"/>
      <c r="HL19" s="276"/>
      <c r="HM19" s="276"/>
      <c r="HN19" s="276"/>
      <c r="HO19" s="276"/>
      <c r="HP19" s="276"/>
      <c r="HQ19" s="276"/>
      <c r="HR19" s="276"/>
      <c r="HS19" s="276"/>
      <c r="HT19" s="276"/>
      <c r="HU19" s="276"/>
      <c r="HV19" s="276"/>
      <c r="HW19" s="276"/>
      <c r="HX19" s="276"/>
      <c r="HY19" s="276"/>
      <c r="HZ19" s="276"/>
      <c r="IA19" s="276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  <c r="IM19" s="276"/>
      <c r="IN19" s="276"/>
      <c r="IO19" s="276"/>
      <c r="IP19" s="276"/>
      <c r="IQ19" s="276"/>
      <c r="IR19" s="276"/>
      <c r="IS19" s="276"/>
      <c r="IT19" s="276"/>
      <c r="IU19" s="276"/>
      <c r="IV19" s="276"/>
      <c r="IW19" s="276"/>
    </row>
    <row r="20" s="265" customFormat="1" ht="24" customHeight="1" spans="1:257">
      <c r="A20" s="277" t="s">
        <v>890</v>
      </c>
      <c r="B20" s="278"/>
      <c r="C20" s="278">
        <v>17897</v>
      </c>
      <c r="D20" s="278">
        <f t="shared" si="2"/>
        <v>17897</v>
      </c>
      <c r="E20" s="275"/>
      <c r="F20" s="280">
        <f>D20/10583</f>
        <v>1.69110838136634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  <c r="GN20" s="276"/>
      <c r="GO20" s="276"/>
      <c r="GP20" s="276"/>
      <c r="GQ20" s="276"/>
      <c r="GR20" s="276"/>
      <c r="GS20" s="276"/>
      <c r="GT20" s="276"/>
      <c r="GU20" s="276"/>
      <c r="GV20" s="276"/>
      <c r="GW20" s="276"/>
      <c r="GX20" s="276"/>
      <c r="GY20" s="276"/>
      <c r="GZ20" s="276"/>
      <c r="HA20" s="276"/>
      <c r="HB20" s="276"/>
      <c r="HC20" s="276"/>
      <c r="HD20" s="276"/>
      <c r="HE20" s="276"/>
      <c r="HF20" s="276"/>
      <c r="HG20" s="276"/>
      <c r="HH20" s="276"/>
      <c r="HI20" s="276"/>
      <c r="HJ20" s="276"/>
      <c r="HK20" s="276"/>
      <c r="HL20" s="276"/>
      <c r="HM20" s="276"/>
      <c r="HN20" s="276"/>
      <c r="HO20" s="276"/>
      <c r="HP20" s="276"/>
      <c r="HQ20" s="276"/>
      <c r="HR20" s="276"/>
      <c r="HS20" s="276"/>
      <c r="HT20" s="276"/>
      <c r="HU20" s="276"/>
      <c r="HV20" s="276"/>
      <c r="HW20" s="276"/>
      <c r="HX20" s="276"/>
      <c r="HY20" s="276"/>
      <c r="HZ20" s="276"/>
      <c r="IA20" s="276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  <c r="IM20" s="276"/>
      <c r="IN20" s="276"/>
      <c r="IO20" s="276"/>
      <c r="IP20" s="276"/>
      <c r="IQ20" s="276"/>
      <c r="IR20" s="276"/>
      <c r="IS20" s="276"/>
      <c r="IT20" s="276"/>
      <c r="IU20" s="276"/>
      <c r="IV20" s="276"/>
      <c r="IW20" s="276"/>
    </row>
    <row r="21" s="265" customFormat="1" ht="24" customHeight="1" spans="1:257">
      <c r="A21" s="282"/>
      <c r="B21" s="278"/>
      <c r="C21" s="278"/>
      <c r="D21" s="278">
        <f t="shared" si="2"/>
        <v>0</v>
      </c>
      <c r="E21" s="275"/>
      <c r="F21" s="280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  <c r="GN21" s="276"/>
      <c r="GO21" s="276"/>
      <c r="GP21" s="276"/>
      <c r="GQ21" s="276"/>
      <c r="GR21" s="276"/>
      <c r="GS21" s="276"/>
      <c r="GT21" s="276"/>
      <c r="GU21" s="276"/>
      <c r="GV21" s="276"/>
      <c r="GW21" s="276"/>
      <c r="GX21" s="276"/>
      <c r="GY21" s="276"/>
      <c r="GZ21" s="276"/>
      <c r="HA21" s="276"/>
      <c r="HB21" s="276"/>
      <c r="HC21" s="276"/>
      <c r="HD21" s="276"/>
      <c r="HE21" s="276"/>
      <c r="HF21" s="276"/>
      <c r="HG21" s="276"/>
      <c r="HH21" s="276"/>
      <c r="HI21" s="276"/>
      <c r="HJ21" s="276"/>
      <c r="HK21" s="276"/>
      <c r="HL21" s="276"/>
      <c r="HM21" s="276"/>
      <c r="HN21" s="276"/>
      <c r="HO21" s="276"/>
      <c r="HP21" s="276"/>
      <c r="HQ21" s="276"/>
      <c r="HR21" s="276"/>
      <c r="HS21" s="276"/>
      <c r="HT21" s="276"/>
      <c r="HU21" s="276"/>
      <c r="HV21" s="276"/>
      <c r="HW21" s="276"/>
      <c r="HX21" s="276"/>
      <c r="HY21" s="276"/>
      <c r="HZ21" s="276"/>
      <c r="IA21" s="276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  <c r="IM21" s="276"/>
      <c r="IN21" s="276"/>
      <c r="IO21" s="276"/>
      <c r="IP21" s="276"/>
      <c r="IQ21" s="276"/>
      <c r="IR21" s="276"/>
      <c r="IS21" s="276"/>
      <c r="IT21" s="276"/>
      <c r="IU21" s="276"/>
      <c r="IV21" s="276"/>
      <c r="IW21" s="276"/>
    </row>
    <row r="22" s="264" customFormat="1" ht="24" customHeight="1" spans="1:257">
      <c r="A22" s="185" t="s">
        <v>891</v>
      </c>
      <c r="B22" s="257">
        <f>B14+B5</f>
        <v>120690</v>
      </c>
      <c r="C22" s="257">
        <f>C14+C5</f>
        <v>210000</v>
      </c>
      <c r="D22" s="257">
        <f>D14+D5</f>
        <v>210128</v>
      </c>
      <c r="E22" s="275">
        <f>D22/B22</f>
        <v>1.74105559698401</v>
      </c>
      <c r="F22" s="259">
        <f>D22/215975</f>
        <v>0.972927422155342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  <c r="FL22" s="276"/>
      <c r="FM22" s="276"/>
      <c r="FN22" s="276"/>
      <c r="FO22" s="276"/>
      <c r="FP22" s="276"/>
      <c r="FQ22" s="276"/>
      <c r="FR22" s="276"/>
      <c r="FS22" s="276"/>
      <c r="FT22" s="276"/>
      <c r="FU22" s="276"/>
      <c r="FV22" s="276"/>
      <c r="FW22" s="276"/>
      <c r="FX22" s="276"/>
      <c r="FY22" s="276"/>
      <c r="FZ22" s="276"/>
      <c r="GA22" s="276"/>
      <c r="GB22" s="276"/>
      <c r="GC22" s="276"/>
      <c r="GD22" s="276"/>
      <c r="GE22" s="276"/>
      <c r="GF22" s="276"/>
      <c r="GG22" s="276"/>
      <c r="GH22" s="276"/>
      <c r="GI22" s="276"/>
      <c r="GJ22" s="276"/>
      <c r="GK22" s="276"/>
      <c r="GL22" s="276"/>
      <c r="GM22" s="276"/>
      <c r="GN22" s="276"/>
      <c r="GO22" s="276"/>
      <c r="GP22" s="276"/>
      <c r="GQ22" s="276"/>
      <c r="GR22" s="276"/>
      <c r="GS22" s="276"/>
      <c r="GT22" s="276"/>
      <c r="GU22" s="276"/>
      <c r="GV22" s="276"/>
      <c r="GW22" s="276"/>
      <c r="GX22" s="276"/>
      <c r="GY22" s="276"/>
      <c r="GZ22" s="276"/>
      <c r="HA22" s="276"/>
      <c r="HB22" s="276"/>
      <c r="HC22" s="276"/>
      <c r="HD22" s="276"/>
      <c r="HE22" s="276"/>
      <c r="HF22" s="276"/>
      <c r="HG22" s="276"/>
      <c r="HH22" s="276"/>
      <c r="HI22" s="276"/>
      <c r="HJ22" s="276"/>
      <c r="HK22" s="276"/>
      <c r="HL22" s="276"/>
      <c r="HM22" s="276"/>
      <c r="HN22" s="276"/>
      <c r="HO22" s="276"/>
      <c r="HP22" s="276"/>
      <c r="HQ22" s="276"/>
      <c r="HR22" s="276"/>
      <c r="HS22" s="276"/>
      <c r="HT22" s="276"/>
      <c r="HU22" s="276"/>
      <c r="HV22" s="276"/>
      <c r="HW22" s="276"/>
      <c r="HX22" s="276"/>
      <c r="HY22" s="276"/>
      <c r="HZ22" s="276"/>
      <c r="IA22" s="276"/>
      <c r="IB22" s="276"/>
      <c r="IC22" s="276"/>
      <c r="ID22" s="276"/>
      <c r="IE22" s="276"/>
      <c r="IF22" s="276"/>
      <c r="IG22" s="276"/>
      <c r="IH22" s="276"/>
      <c r="II22" s="276"/>
      <c r="IJ22" s="276"/>
      <c r="IK22" s="276"/>
      <c r="IL22" s="276"/>
      <c r="IM22" s="276"/>
      <c r="IN22" s="276"/>
      <c r="IO22" s="276"/>
      <c r="IP22" s="276"/>
      <c r="IQ22" s="276"/>
      <c r="IR22" s="276"/>
      <c r="IS22" s="276"/>
      <c r="IT22" s="276"/>
      <c r="IU22" s="276"/>
      <c r="IV22" s="276"/>
      <c r="IW22" s="276"/>
    </row>
    <row r="23" s="265" customFormat="1" ht="24" customHeight="1" spans="1:257">
      <c r="A23" s="276"/>
      <c r="B23" s="276"/>
      <c r="C23" s="276"/>
      <c r="D23" s="276"/>
      <c r="E23" s="276"/>
      <c r="F23" s="290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76"/>
      <c r="GK23" s="276"/>
      <c r="GL23" s="276"/>
      <c r="GM23" s="276"/>
      <c r="GN23" s="276"/>
      <c r="GO23" s="276"/>
      <c r="GP23" s="276"/>
      <c r="GQ23" s="276"/>
      <c r="GR23" s="276"/>
      <c r="GS23" s="276"/>
      <c r="GT23" s="276"/>
      <c r="GU23" s="276"/>
      <c r="GV23" s="276"/>
      <c r="GW23" s="276"/>
      <c r="GX23" s="276"/>
      <c r="GY23" s="276"/>
      <c r="GZ23" s="276"/>
      <c r="HA23" s="276"/>
      <c r="HB23" s="276"/>
      <c r="HC23" s="276"/>
      <c r="HD23" s="276"/>
      <c r="HE23" s="276"/>
      <c r="HF23" s="276"/>
      <c r="HG23" s="276"/>
      <c r="HH23" s="276"/>
      <c r="HI23" s="276"/>
      <c r="HJ23" s="276"/>
      <c r="HK23" s="276"/>
      <c r="HL23" s="276"/>
      <c r="HM23" s="276"/>
      <c r="HN23" s="276"/>
      <c r="HO23" s="276"/>
      <c r="HP23" s="276"/>
      <c r="HQ23" s="276"/>
      <c r="HR23" s="276"/>
      <c r="HS23" s="276"/>
      <c r="HT23" s="276"/>
      <c r="HU23" s="276"/>
      <c r="HV23" s="276"/>
      <c r="HW23" s="276"/>
      <c r="HX23" s="276"/>
      <c r="HY23" s="276"/>
      <c r="HZ23" s="276"/>
      <c r="IA23" s="276"/>
      <c r="IB23" s="276"/>
      <c r="IC23" s="276"/>
      <c r="ID23" s="276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  <c r="IW23" s="276"/>
    </row>
    <row r="24" s="266" customFormat="1" ht="24" customHeight="1" spans="1:257">
      <c r="A24" s="276"/>
      <c r="B24" s="276"/>
      <c r="C24" s="276"/>
      <c r="D24" s="276"/>
      <c r="E24" s="276"/>
      <c r="F24" s="290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76"/>
      <c r="GK24" s="276"/>
      <c r="GL24" s="276"/>
      <c r="GM24" s="276"/>
      <c r="GN24" s="276"/>
      <c r="GO24" s="276"/>
      <c r="GP24" s="276"/>
      <c r="GQ24" s="276"/>
      <c r="GR24" s="276"/>
      <c r="GS24" s="276"/>
      <c r="GT24" s="276"/>
      <c r="GU24" s="276"/>
      <c r="GV24" s="276"/>
      <c r="GW24" s="276"/>
      <c r="GX24" s="276"/>
      <c r="GY24" s="276"/>
      <c r="GZ24" s="276"/>
      <c r="HA24" s="276"/>
      <c r="HB24" s="276"/>
      <c r="HC24" s="276"/>
      <c r="HD24" s="276"/>
      <c r="HE24" s="276"/>
      <c r="HF24" s="276"/>
      <c r="HG24" s="276"/>
      <c r="HH24" s="276"/>
      <c r="HI24" s="276"/>
      <c r="HJ24" s="276"/>
      <c r="HK24" s="276"/>
      <c r="HL24" s="276"/>
      <c r="HM24" s="276"/>
      <c r="HN24" s="276"/>
      <c r="HO24" s="276"/>
      <c r="HP24" s="276"/>
      <c r="HQ24" s="276"/>
      <c r="HR24" s="276"/>
      <c r="HS24" s="276"/>
      <c r="HT24" s="276"/>
      <c r="HU24" s="276"/>
      <c r="HV24" s="276"/>
      <c r="HW24" s="276"/>
      <c r="HX24" s="276"/>
      <c r="HY24" s="276"/>
      <c r="HZ24" s="276"/>
      <c r="IA24" s="276"/>
      <c r="IB24" s="276"/>
      <c r="IC24" s="276"/>
      <c r="ID24" s="276"/>
      <c r="IE24" s="276"/>
      <c r="IF24" s="276"/>
      <c r="IG24" s="276"/>
      <c r="IH24" s="276"/>
      <c r="II24" s="276"/>
      <c r="IJ24" s="276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  <c r="IW24" s="276"/>
    </row>
    <row r="25" s="266" customFormat="1" ht="24" customHeight="1" spans="1:257">
      <c r="A25" s="276"/>
      <c r="B25" s="276"/>
      <c r="C25" s="276"/>
      <c r="D25" s="276"/>
      <c r="E25" s="276"/>
      <c r="F25" s="290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/>
      <c r="FX25" s="276"/>
      <c r="FY25" s="276"/>
      <c r="FZ25" s="276"/>
      <c r="GA25" s="276"/>
      <c r="GB25" s="276"/>
      <c r="GC25" s="276"/>
      <c r="GD25" s="276"/>
      <c r="GE25" s="276"/>
      <c r="GF25" s="276"/>
      <c r="GG25" s="276"/>
      <c r="GH25" s="276"/>
      <c r="GI25" s="276"/>
      <c r="GJ25" s="276"/>
      <c r="GK25" s="276"/>
      <c r="GL25" s="276"/>
      <c r="GM25" s="276"/>
      <c r="GN25" s="276"/>
      <c r="GO25" s="276"/>
      <c r="GP25" s="276"/>
      <c r="GQ25" s="276"/>
      <c r="GR25" s="276"/>
      <c r="GS25" s="276"/>
      <c r="GT25" s="276"/>
      <c r="GU25" s="276"/>
      <c r="GV25" s="276"/>
      <c r="GW25" s="276"/>
      <c r="GX25" s="276"/>
      <c r="GY25" s="276"/>
      <c r="GZ25" s="276"/>
      <c r="HA25" s="276"/>
      <c r="HB25" s="276"/>
      <c r="HC25" s="276"/>
      <c r="HD25" s="276"/>
      <c r="HE25" s="276"/>
      <c r="HF25" s="276"/>
      <c r="HG25" s="276"/>
      <c r="HH25" s="276"/>
      <c r="HI25" s="276"/>
      <c r="HJ25" s="276"/>
      <c r="HK25" s="276"/>
      <c r="HL25" s="276"/>
      <c r="HM25" s="276"/>
      <c r="HN25" s="276"/>
      <c r="HO25" s="276"/>
      <c r="HP25" s="276"/>
      <c r="HQ25" s="276"/>
      <c r="HR25" s="276"/>
      <c r="HS25" s="276"/>
      <c r="HT25" s="276"/>
      <c r="HU25" s="276"/>
      <c r="HV25" s="276"/>
      <c r="HW25" s="276"/>
      <c r="HX25" s="276"/>
      <c r="HY25" s="276"/>
      <c r="HZ25" s="276"/>
      <c r="IA25" s="276"/>
      <c r="IB25" s="276"/>
      <c r="IC25" s="276"/>
      <c r="ID25" s="276"/>
      <c r="IE25" s="276"/>
      <c r="IF25" s="276"/>
      <c r="IG25" s="276"/>
      <c r="IH25" s="276"/>
      <c r="II25" s="276"/>
      <c r="IJ25" s="276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  <c r="IW25" s="276"/>
    </row>
    <row r="26" s="266" customFormat="1" ht="24" customHeight="1" spans="1:257">
      <c r="A26" s="276"/>
      <c r="B26" s="276"/>
      <c r="C26" s="276"/>
      <c r="D26" s="276"/>
      <c r="E26" s="276"/>
      <c r="F26" s="290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  <c r="GN26" s="276"/>
      <c r="GO26" s="276"/>
      <c r="GP26" s="276"/>
      <c r="GQ26" s="276"/>
      <c r="GR26" s="276"/>
      <c r="GS26" s="276"/>
      <c r="GT26" s="276"/>
      <c r="GU26" s="276"/>
      <c r="GV26" s="276"/>
      <c r="GW26" s="276"/>
      <c r="GX26" s="276"/>
      <c r="GY26" s="276"/>
      <c r="GZ26" s="276"/>
      <c r="HA26" s="276"/>
      <c r="HB26" s="276"/>
      <c r="HC26" s="276"/>
      <c r="HD26" s="276"/>
      <c r="HE26" s="276"/>
      <c r="HF26" s="276"/>
      <c r="HG26" s="276"/>
      <c r="HH26" s="276"/>
      <c r="HI26" s="276"/>
      <c r="HJ26" s="276"/>
      <c r="HK26" s="276"/>
      <c r="HL26" s="276"/>
      <c r="HM26" s="276"/>
      <c r="HN26" s="276"/>
      <c r="HO26" s="276"/>
      <c r="HP26" s="276"/>
      <c r="HQ26" s="276"/>
      <c r="HR26" s="276"/>
      <c r="HS26" s="276"/>
      <c r="HT26" s="276"/>
      <c r="HU26" s="276"/>
      <c r="HV26" s="276"/>
      <c r="HW26" s="276"/>
      <c r="HX26" s="276"/>
      <c r="HY26" s="276"/>
      <c r="HZ26" s="276"/>
      <c r="IA26" s="276"/>
      <c r="IB26" s="276"/>
      <c r="IC26" s="276"/>
      <c r="ID26" s="276"/>
      <c r="IE26" s="276"/>
      <c r="IF26" s="276"/>
      <c r="IG26" s="276"/>
      <c r="IH26" s="276"/>
      <c r="II26" s="276"/>
      <c r="IJ26" s="276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  <c r="IW26" s="276"/>
    </row>
    <row r="27" s="266" customFormat="1" ht="24" customHeight="1" spans="1:257">
      <c r="A27" s="276"/>
      <c r="B27" s="276"/>
      <c r="C27" s="276"/>
      <c r="D27" s="276"/>
      <c r="E27" s="276"/>
      <c r="F27" s="290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76"/>
      <c r="GK27" s="276"/>
      <c r="GL27" s="276"/>
      <c r="GM27" s="276"/>
      <c r="GN27" s="276"/>
      <c r="GO27" s="276"/>
      <c r="GP27" s="276"/>
      <c r="GQ27" s="276"/>
      <c r="GR27" s="276"/>
      <c r="GS27" s="276"/>
      <c r="GT27" s="276"/>
      <c r="GU27" s="276"/>
      <c r="GV27" s="276"/>
      <c r="GW27" s="276"/>
      <c r="GX27" s="276"/>
      <c r="GY27" s="276"/>
      <c r="GZ27" s="276"/>
      <c r="HA27" s="276"/>
      <c r="HB27" s="276"/>
      <c r="HC27" s="276"/>
      <c r="HD27" s="276"/>
      <c r="HE27" s="276"/>
      <c r="HF27" s="276"/>
      <c r="HG27" s="276"/>
      <c r="HH27" s="276"/>
      <c r="HI27" s="276"/>
      <c r="HJ27" s="276"/>
      <c r="HK27" s="276"/>
      <c r="HL27" s="276"/>
      <c r="HM27" s="276"/>
      <c r="HN27" s="276"/>
      <c r="HO27" s="276"/>
      <c r="HP27" s="276"/>
      <c r="HQ27" s="276"/>
      <c r="HR27" s="276"/>
      <c r="HS27" s="276"/>
      <c r="HT27" s="276"/>
      <c r="HU27" s="276"/>
      <c r="HV27" s="276"/>
      <c r="HW27" s="276"/>
      <c r="HX27" s="276"/>
      <c r="HY27" s="276"/>
      <c r="HZ27" s="276"/>
      <c r="IA27" s="276"/>
      <c r="IB27" s="276"/>
      <c r="IC27" s="276"/>
      <c r="ID27" s="276"/>
      <c r="IE27" s="276"/>
      <c r="IF27" s="276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  <c r="IW27" s="276"/>
    </row>
    <row r="28" s="266" customFormat="1" ht="24" customHeight="1" spans="1:257">
      <c r="A28" s="276"/>
      <c r="B28" s="276"/>
      <c r="C28" s="276"/>
      <c r="D28" s="276"/>
      <c r="E28" s="276"/>
      <c r="F28" s="290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76"/>
      <c r="GK28" s="276"/>
      <c r="GL28" s="276"/>
      <c r="GM28" s="276"/>
      <c r="GN28" s="276"/>
      <c r="GO28" s="276"/>
      <c r="GP28" s="276"/>
      <c r="GQ28" s="276"/>
      <c r="GR28" s="276"/>
      <c r="GS28" s="276"/>
      <c r="GT28" s="276"/>
      <c r="GU28" s="276"/>
      <c r="GV28" s="276"/>
      <c r="GW28" s="276"/>
      <c r="GX28" s="276"/>
      <c r="GY28" s="276"/>
      <c r="GZ28" s="276"/>
      <c r="HA28" s="276"/>
      <c r="HB28" s="276"/>
      <c r="HC28" s="276"/>
      <c r="HD28" s="276"/>
      <c r="HE28" s="276"/>
      <c r="HF28" s="276"/>
      <c r="HG28" s="276"/>
      <c r="HH28" s="276"/>
      <c r="HI28" s="276"/>
      <c r="HJ28" s="276"/>
      <c r="HK28" s="276"/>
      <c r="HL28" s="276"/>
      <c r="HM28" s="276"/>
      <c r="HN28" s="276"/>
      <c r="HO28" s="276"/>
      <c r="HP28" s="276"/>
      <c r="HQ28" s="276"/>
      <c r="HR28" s="276"/>
      <c r="HS28" s="276"/>
      <c r="HT28" s="276"/>
      <c r="HU28" s="276"/>
      <c r="HV28" s="276"/>
      <c r="HW28" s="276"/>
      <c r="HX28" s="276"/>
      <c r="HY28" s="276"/>
      <c r="HZ28" s="276"/>
      <c r="IA28" s="276"/>
      <c r="IB28" s="276"/>
      <c r="IC28" s="276"/>
      <c r="ID28" s="276"/>
      <c r="IE28" s="276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  <c r="IW28" s="276"/>
    </row>
    <row r="29" s="266" customFormat="1" ht="24" customHeight="1" spans="1:257">
      <c r="A29" s="276"/>
      <c r="B29" s="276"/>
      <c r="C29" s="276"/>
      <c r="D29" s="276"/>
      <c r="E29" s="276"/>
      <c r="F29" s="290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6"/>
      <c r="FI29" s="276"/>
      <c r="FJ29" s="276"/>
      <c r="FK29" s="276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76"/>
      <c r="GK29" s="276"/>
      <c r="GL29" s="276"/>
      <c r="GM29" s="276"/>
      <c r="GN29" s="276"/>
      <c r="GO29" s="276"/>
      <c r="GP29" s="276"/>
      <c r="GQ29" s="276"/>
      <c r="GR29" s="276"/>
      <c r="GS29" s="276"/>
      <c r="GT29" s="276"/>
      <c r="GU29" s="276"/>
      <c r="GV29" s="276"/>
      <c r="GW29" s="276"/>
      <c r="GX29" s="276"/>
      <c r="GY29" s="276"/>
      <c r="GZ29" s="276"/>
      <c r="HA29" s="276"/>
      <c r="HB29" s="276"/>
      <c r="HC29" s="276"/>
      <c r="HD29" s="276"/>
      <c r="HE29" s="276"/>
      <c r="HF29" s="276"/>
      <c r="HG29" s="276"/>
      <c r="HH29" s="276"/>
      <c r="HI29" s="276"/>
      <c r="HJ29" s="276"/>
      <c r="HK29" s="276"/>
      <c r="HL29" s="276"/>
      <c r="HM29" s="276"/>
      <c r="HN29" s="276"/>
      <c r="HO29" s="276"/>
      <c r="HP29" s="276"/>
      <c r="HQ29" s="276"/>
      <c r="HR29" s="276"/>
      <c r="HS29" s="276"/>
      <c r="HT29" s="276"/>
      <c r="HU29" s="276"/>
      <c r="HV29" s="276"/>
      <c r="HW29" s="276"/>
      <c r="HX29" s="276"/>
      <c r="HY29" s="276"/>
      <c r="HZ29" s="276"/>
      <c r="IA29" s="276"/>
      <c r="IB29" s="276"/>
      <c r="IC29" s="276"/>
      <c r="ID29" s="276"/>
      <c r="IE29" s="276"/>
      <c r="IF29" s="276"/>
      <c r="IG29" s="276"/>
      <c r="IH29" s="276"/>
      <c r="II29" s="276"/>
      <c r="IJ29" s="276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  <c r="IW29" s="276"/>
    </row>
    <row r="30" s="266" customFormat="1" ht="24" customHeight="1" spans="1:257">
      <c r="A30" s="276"/>
      <c r="B30" s="276"/>
      <c r="C30" s="276"/>
      <c r="D30" s="276"/>
      <c r="E30" s="276"/>
      <c r="F30" s="290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6"/>
      <c r="FI30" s="276"/>
      <c r="FJ30" s="276"/>
      <c r="FK30" s="276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  <c r="GN30" s="276"/>
      <c r="GO30" s="276"/>
      <c r="GP30" s="276"/>
      <c r="GQ30" s="276"/>
      <c r="GR30" s="276"/>
      <c r="GS30" s="276"/>
      <c r="GT30" s="276"/>
      <c r="GU30" s="276"/>
      <c r="GV30" s="276"/>
      <c r="GW30" s="276"/>
      <c r="GX30" s="276"/>
      <c r="GY30" s="276"/>
      <c r="GZ30" s="276"/>
      <c r="HA30" s="276"/>
      <c r="HB30" s="276"/>
      <c r="HC30" s="276"/>
      <c r="HD30" s="276"/>
      <c r="HE30" s="276"/>
      <c r="HF30" s="276"/>
      <c r="HG30" s="276"/>
      <c r="HH30" s="276"/>
      <c r="HI30" s="276"/>
      <c r="HJ30" s="276"/>
      <c r="HK30" s="276"/>
      <c r="HL30" s="276"/>
      <c r="HM30" s="276"/>
      <c r="HN30" s="276"/>
      <c r="HO30" s="276"/>
      <c r="HP30" s="276"/>
      <c r="HQ30" s="276"/>
      <c r="HR30" s="276"/>
      <c r="HS30" s="276"/>
      <c r="HT30" s="276"/>
      <c r="HU30" s="276"/>
      <c r="HV30" s="276"/>
      <c r="HW30" s="276"/>
      <c r="HX30" s="276"/>
      <c r="HY30" s="276"/>
      <c r="HZ30" s="276"/>
      <c r="IA30" s="276"/>
      <c r="IB30" s="276"/>
      <c r="IC30" s="276"/>
      <c r="ID30" s="276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  <c r="IW30" s="276"/>
    </row>
    <row r="31" s="266" customFormat="1" ht="24" customHeight="1" spans="1:257">
      <c r="A31" s="276"/>
      <c r="B31" s="276"/>
      <c r="C31" s="276"/>
      <c r="D31" s="276"/>
      <c r="E31" s="276"/>
      <c r="F31" s="290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  <c r="GN31" s="276"/>
      <c r="GO31" s="276"/>
      <c r="GP31" s="276"/>
      <c r="GQ31" s="276"/>
      <c r="GR31" s="276"/>
      <c r="GS31" s="276"/>
      <c r="GT31" s="276"/>
      <c r="GU31" s="276"/>
      <c r="GV31" s="276"/>
      <c r="GW31" s="276"/>
      <c r="GX31" s="276"/>
      <c r="GY31" s="276"/>
      <c r="GZ31" s="276"/>
      <c r="HA31" s="276"/>
      <c r="HB31" s="276"/>
      <c r="HC31" s="276"/>
      <c r="HD31" s="276"/>
      <c r="HE31" s="276"/>
      <c r="HF31" s="276"/>
      <c r="HG31" s="276"/>
      <c r="HH31" s="276"/>
      <c r="HI31" s="276"/>
      <c r="HJ31" s="276"/>
      <c r="HK31" s="276"/>
      <c r="HL31" s="276"/>
      <c r="HM31" s="276"/>
      <c r="HN31" s="276"/>
      <c r="HO31" s="276"/>
      <c r="HP31" s="276"/>
      <c r="HQ31" s="276"/>
      <c r="HR31" s="276"/>
      <c r="HS31" s="276"/>
      <c r="HT31" s="276"/>
      <c r="HU31" s="276"/>
      <c r="HV31" s="276"/>
      <c r="HW31" s="276"/>
      <c r="HX31" s="276"/>
      <c r="HY31" s="276"/>
      <c r="HZ31" s="276"/>
      <c r="IA31" s="276"/>
      <c r="IB31" s="276"/>
      <c r="IC31" s="276"/>
      <c r="ID31" s="276"/>
      <c r="IE31" s="276"/>
      <c r="IF31" s="276"/>
      <c r="IG31" s="276"/>
      <c r="IH31" s="276"/>
      <c r="II31" s="276"/>
      <c r="IJ31" s="276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  <c r="IW31" s="276"/>
    </row>
    <row r="32" s="266" customFormat="1" ht="24" customHeight="1" spans="1:257">
      <c r="A32" s="276"/>
      <c r="B32" s="276"/>
      <c r="C32" s="276"/>
      <c r="D32" s="276"/>
      <c r="E32" s="276"/>
      <c r="F32" s="290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6"/>
      <c r="FI32" s="276"/>
      <c r="FJ32" s="276"/>
      <c r="FK32" s="276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76"/>
      <c r="GK32" s="276"/>
      <c r="GL32" s="276"/>
      <c r="GM32" s="276"/>
      <c r="GN32" s="276"/>
      <c r="GO32" s="276"/>
      <c r="GP32" s="276"/>
      <c r="GQ32" s="276"/>
      <c r="GR32" s="276"/>
      <c r="GS32" s="276"/>
      <c r="GT32" s="276"/>
      <c r="GU32" s="276"/>
      <c r="GV32" s="276"/>
      <c r="GW32" s="276"/>
      <c r="GX32" s="276"/>
      <c r="GY32" s="276"/>
      <c r="GZ32" s="276"/>
      <c r="HA32" s="276"/>
      <c r="HB32" s="276"/>
      <c r="HC32" s="276"/>
      <c r="HD32" s="276"/>
      <c r="HE32" s="276"/>
      <c r="HF32" s="276"/>
      <c r="HG32" s="276"/>
      <c r="HH32" s="276"/>
      <c r="HI32" s="276"/>
      <c r="HJ32" s="276"/>
      <c r="HK32" s="276"/>
      <c r="HL32" s="276"/>
      <c r="HM32" s="276"/>
      <c r="HN32" s="276"/>
      <c r="HO32" s="276"/>
      <c r="HP32" s="276"/>
      <c r="HQ32" s="276"/>
      <c r="HR32" s="276"/>
      <c r="HS32" s="276"/>
      <c r="HT32" s="276"/>
      <c r="HU32" s="276"/>
      <c r="HV32" s="276"/>
      <c r="HW32" s="276"/>
      <c r="HX32" s="276"/>
      <c r="HY32" s="276"/>
      <c r="HZ32" s="276"/>
      <c r="IA32" s="276"/>
      <c r="IB32" s="276"/>
      <c r="IC32" s="276"/>
      <c r="ID32" s="276"/>
      <c r="IE32" s="276"/>
      <c r="IF32" s="276"/>
      <c r="IG32" s="276"/>
      <c r="IH32" s="276"/>
      <c r="II32" s="276"/>
      <c r="IJ32" s="276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  <c r="IW32" s="276"/>
    </row>
    <row r="33" s="266" customFormat="1" ht="24" customHeight="1" spans="1:257">
      <c r="A33" s="276"/>
      <c r="B33" s="276"/>
      <c r="C33" s="276"/>
      <c r="D33" s="276"/>
      <c r="E33" s="276"/>
      <c r="F33" s="290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276"/>
      <c r="EI33" s="276"/>
      <c r="EJ33" s="276"/>
      <c r="EK33" s="276"/>
      <c r="EL33" s="276"/>
      <c r="EM33" s="276"/>
      <c r="EN33" s="276"/>
      <c r="EO33" s="276"/>
      <c r="EP33" s="276"/>
      <c r="EQ33" s="276"/>
      <c r="ER33" s="276"/>
      <c r="ES33" s="276"/>
      <c r="ET33" s="276"/>
      <c r="EU33" s="276"/>
      <c r="EV33" s="276"/>
      <c r="EW33" s="276"/>
      <c r="EX33" s="276"/>
      <c r="EY33" s="276"/>
      <c r="EZ33" s="276"/>
      <c r="FA33" s="276"/>
      <c r="FB33" s="276"/>
      <c r="FC33" s="276"/>
      <c r="FD33" s="276"/>
      <c r="FE33" s="276"/>
      <c r="FF33" s="276"/>
      <c r="FG33" s="276"/>
      <c r="FH33" s="276"/>
      <c r="FI33" s="276"/>
      <c r="FJ33" s="276"/>
      <c r="FK33" s="276"/>
      <c r="FL33" s="276"/>
      <c r="FM33" s="276"/>
      <c r="FN33" s="276"/>
      <c r="FO33" s="276"/>
      <c r="FP33" s="276"/>
      <c r="FQ33" s="276"/>
      <c r="FR33" s="276"/>
      <c r="FS33" s="276"/>
      <c r="FT33" s="276"/>
      <c r="FU33" s="276"/>
      <c r="FV33" s="276"/>
      <c r="FW33" s="276"/>
      <c r="FX33" s="276"/>
      <c r="FY33" s="276"/>
      <c r="FZ33" s="276"/>
      <c r="GA33" s="276"/>
      <c r="GB33" s="276"/>
      <c r="GC33" s="276"/>
      <c r="GD33" s="276"/>
      <c r="GE33" s="276"/>
      <c r="GF33" s="276"/>
      <c r="GG33" s="276"/>
      <c r="GH33" s="276"/>
      <c r="GI33" s="276"/>
      <c r="GJ33" s="276"/>
      <c r="GK33" s="276"/>
      <c r="GL33" s="276"/>
      <c r="GM33" s="276"/>
      <c r="GN33" s="276"/>
      <c r="GO33" s="276"/>
      <c r="GP33" s="276"/>
      <c r="GQ33" s="276"/>
      <c r="GR33" s="276"/>
      <c r="GS33" s="276"/>
      <c r="GT33" s="276"/>
      <c r="GU33" s="276"/>
      <c r="GV33" s="276"/>
      <c r="GW33" s="276"/>
      <c r="GX33" s="276"/>
      <c r="GY33" s="276"/>
      <c r="GZ33" s="276"/>
      <c r="HA33" s="276"/>
      <c r="HB33" s="276"/>
      <c r="HC33" s="276"/>
      <c r="HD33" s="276"/>
      <c r="HE33" s="276"/>
      <c r="HF33" s="276"/>
      <c r="HG33" s="276"/>
      <c r="HH33" s="276"/>
      <c r="HI33" s="276"/>
      <c r="HJ33" s="276"/>
      <c r="HK33" s="276"/>
      <c r="HL33" s="276"/>
      <c r="HM33" s="276"/>
      <c r="HN33" s="276"/>
      <c r="HO33" s="276"/>
      <c r="HP33" s="276"/>
      <c r="HQ33" s="276"/>
      <c r="HR33" s="276"/>
      <c r="HS33" s="276"/>
      <c r="HT33" s="276"/>
      <c r="HU33" s="276"/>
      <c r="HV33" s="276"/>
      <c r="HW33" s="276"/>
      <c r="HX33" s="276"/>
      <c r="HY33" s="276"/>
      <c r="HZ33" s="276"/>
      <c r="IA33" s="276"/>
      <c r="IB33" s="276"/>
      <c r="IC33" s="276"/>
      <c r="ID33" s="276"/>
      <c r="IE33" s="276"/>
      <c r="IF33" s="276"/>
      <c r="IG33" s="276"/>
      <c r="IH33" s="276"/>
      <c r="II33" s="276"/>
      <c r="IJ33" s="276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  <c r="IW33" s="276"/>
    </row>
    <row r="34" s="266" customFormat="1" ht="24" customHeight="1" spans="1:257">
      <c r="A34" s="276"/>
      <c r="B34" s="276"/>
      <c r="C34" s="276"/>
      <c r="D34" s="276"/>
      <c r="E34" s="276"/>
      <c r="F34" s="290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276"/>
      <c r="EI34" s="276"/>
      <c r="EJ34" s="276"/>
      <c r="EK34" s="276"/>
      <c r="EL34" s="276"/>
      <c r="EM34" s="276"/>
      <c r="EN34" s="276"/>
      <c r="EO34" s="276"/>
      <c r="EP34" s="276"/>
      <c r="EQ34" s="276"/>
      <c r="ER34" s="276"/>
      <c r="ES34" s="276"/>
      <c r="ET34" s="276"/>
      <c r="EU34" s="276"/>
      <c r="EV34" s="276"/>
      <c r="EW34" s="276"/>
      <c r="EX34" s="276"/>
      <c r="EY34" s="276"/>
      <c r="EZ34" s="276"/>
      <c r="FA34" s="276"/>
      <c r="FB34" s="276"/>
      <c r="FC34" s="276"/>
      <c r="FD34" s="276"/>
      <c r="FE34" s="276"/>
      <c r="FF34" s="276"/>
      <c r="FG34" s="276"/>
      <c r="FH34" s="276"/>
      <c r="FI34" s="276"/>
      <c r="FJ34" s="276"/>
      <c r="FK34" s="276"/>
      <c r="FL34" s="276"/>
      <c r="FM34" s="276"/>
      <c r="FN34" s="276"/>
      <c r="FO34" s="276"/>
      <c r="FP34" s="276"/>
      <c r="FQ34" s="276"/>
      <c r="FR34" s="276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76"/>
      <c r="GK34" s="276"/>
      <c r="GL34" s="276"/>
      <c r="GM34" s="276"/>
      <c r="GN34" s="276"/>
      <c r="GO34" s="276"/>
      <c r="GP34" s="276"/>
      <c r="GQ34" s="276"/>
      <c r="GR34" s="276"/>
      <c r="GS34" s="276"/>
      <c r="GT34" s="276"/>
      <c r="GU34" s="276"/>
      <c r="GV34" s="276"/>
      <c r="GW34" s="276"/>
      <c r="GX34" s="276"/>
      <c r="GY34" s="276"/>
      <c r="GZ34" s="276"/>
      <c r="HA34" s="276"/>
      <c r="HB34" s="276"/>
      <c r="HC34" s="276"/>
      <c r="HD34" s="276"/>
      <c r="HE34" s="276"/>
      <c r="HF34" s="276"/>
      <c r="HG34" s="276"/>
      <c r="HH34" s="276"/>
      <c r="HI34" s="276"/>
      <c r="HJ34" s="276"/>
      <c r="HK34" s="276"/>
      <c r="HL34" s="276"/>
      <c r="HM34" s="276"/>
      <c r="HN34" s="276"/>
      <c r="HO34" s="276"/>
      <c r="HP34" s="276"/>
      <c r="HQ34" s="276"/>
      <c r="HR34" s="276"/>
      <c r="HS34" s="276"/>
      <c r="HT34" s="276"/>
      <c r="HU34" s="276"/>
      <c r="HV34" s="276"/>
      <c r="HW34" s="276"/>
      <c r="HX34" s="276"/>
      <c r="HY34" s="276"/>
      <c r="HZ34" s="276"/>
      <c r="IA34" s="276"/>
      <c r="IB34" s="276"/>
      <c r="IC34" s="276"/>
      <c r="ID34" s="276"/>
      <c r="IE34" s="276"/>
      <c r="IF34" s="276"/>
      <c r="IG34" s="276"/>
      <c r="IH34" s="276"/>
      <c r="II34" s="276"/>
      <c r="IJ34" s="276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  <c r="IW34" s="276"/>
    </row>
    <row r="35" s="266" customFormat="1" ht="24" customHeight="1" spans="1:257">
      <c r="A35" s="276"/>
      <c r="B35" s="276"/>
      <c r="C35" s="276"/>
      <c r="D35" s="276"/>
      <c r="E35" s="276"/>
      <c r="F35" s="290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6"/>
      <c r="EO35" s="276"/>
      <c r="EP35" s="276"/>
      <c r="EQ35" s="276"/>
      <c r="ER35" s="276"/>
      <c r="ES35" s="276"/>
      <c r="ET35" s="276"/>
      <c r="EU35" s="276"/>
      <c r="EV35" s="276"/>
      <c r="EW35" s="276"/>
      <c r="EX35" s="276"/>
      <c r="EY35" s="276"/>
      <c r="EZ35" s="276"/>
      <c r="FA35" s="276"/>
      <c r="FB35" s="276"/>
      <c r="FC35" s="276"/>
      <c r="FD35" s="276"/>
      <c r="FE35" s="276"/>
      <c r="FF35" s="276"/>
      <c r="FG35" s="276"/>
      <c r="FH35" s="276"/>
      <c r="FI35" s="276"/>
      <c r="FJ35" s="276"/>
      <c r="FK35" s="276"/>
      <c r="FL35" s="276"/>
      <c r="FM35" s="276"/>
      <c r="FN35" s="276"/>
      <c r="FO35" s="276"/>
      <c r="FP35" s="276"/>
      <c r="FQ35" s="276"/>
      <c r="FR35" s="276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76"/>
      <c r="GK35" s="276"/>
      <c r="GL35" s="276"/>
      <c r="GM35" s="276"/>
      <c r="GN35" s="276"/>
      <c r="GO35" s="276"/>
      <c r="GP35" s="276"/>
      <c r="GQ35" s="276"/>
      <c r="GR35" s="276"/>
      <c r="GS35" s="276"/>
      <c r="GT35" s="276"/>
      <c r="GU35" s="276"/>
      <c r="GV35" s="276"/>
      <c r="GW35" s="276"/>
      <c r="GX35" s="276"/>
      <c r="GY35" s="276"/>
      <c r="GZ35" s="276"/>
      <c r="HA35" s="276"/>
      <c r="HB35" s="276"/>
      <c r="HC35" s="276"/>
      <c r="HD35" s="276"/>
      <c r="HE35" s="276"/>
      <c r="HF35" s="276"/>
      <c r="HG35" s="276"/>
      <c r="HH35" s="276"/>
      <c r="HI35" s="276"/>
      <c r="HJ35" s="276"/>
      <c r="HK35" s="276"/>
      <c r="HL35" s="276"/>
      <c r="HM35" s="276"/>
      <c r="HN35" s="276"/>
      <c r="HO35" s="276"/>
      <c r="HP35" s="276"/>
      <c r="HQ35" s="276"/>
      <c r="HR35" s="276"/>
      <c r="HS35" s="276"/>
      <c r="HT35" s="276"/>
      <c r="HU35" s="276"/>
      <c r="HV35" s="276"/>
      <c r="HW35" s="276"/>
      <c r="HX35" s="276"/>
      <c r="HY35" s="276"/>
      <c r="HZ35" s="276"/>
      <c r="IA35" s="276"/>
      <c r="IB35" s="276"/>
      <c r="IC35" s="276"/>
      <c r="ID35" s="276"/>
      <c r="IE35" s="276"/>
      <c r="IF35" s="276"/>
      <c r="IG35" s="276"/>
      <c r="IH35" s="276"/>
      <c r="II35" s="276"/>
      <c r="IJ35" s="276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  <c r="IW35" s="276"/>
    </row>
    <row r="36" s="266" customFormat="1" ht="24" customHeight="1" spans="1:257">
      <c r="A36" s="276"/>
      <c r="B36" s="276"/>
      <c r="C36" s="276"/>
      <c r="D36" s="276"/>
      <c r="E36" s="276"/>
      <c r="F36" s="290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6"/>
      <c r="EL36" s="276"/>
      <c r="EM36" s="276"/>
      <c r="EN36" s="276"/>
      <c r="EO36" s="276"/>
      <c r="EP36" s="276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6"/>
      <c r="FI36" s="276"/>
      <c r="FJ36" s="276"/>
      <c r="FK36" s="276"/>
      <c r="FL36" s="276"/>
      <c r="FM36" s="276"/>
      <c r="FN36" s="276"/>
      <c r="FO36" s="276"/>
      <c r="FP36" s="276"/>
      <c r="FQ36" s="276"/>
      <c r="FR36" s="276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276"/>
      <c r="GN36" s="276"/>
      <c r="GO36" s="276"/>
      <c r="GP36" s="276"/>
      <c r="GQ36" s="276"/>
      <c r="GR36" s="276"/>
      <c r="GS36" s="276"/>
      <c r="GT36" s="276"/>
      <c r="GU36" s="276"/>
      <c r="GV36" s="276"/>
      <c r="GW36" s="276"/>
      <c r="GX36" s="276"/>
      <c r="GY36" s="276"/>
      <c r="GZ36" s="276"/>
      <c r="HA36" s="276"/>
      <c r="HB36" s="276"/>
      <c r="HC36" s="276"/>
      <c r="HD36" s="276"/>
      <c r="HE36" s="276"/>
      <c r="HF36" s="276"/>
      <c r="HG36" s="276"/>
      <c r="HH36" s="276"/>
      <c r="HI36" s="276"/>
      <c r="HJ36" s="276"/>
      <c r="HK36" s="276"/>
      <c r="HL36" s="276"/>
      <c r="HM36" s="276"/>
      <c r="HN36" s="276"/>
      <c r="HO36" s="276"/>
      <c r="HP36" s="276"/>
      <c r="HQ36" s="276"/>
      <c r="HR36" s="276"/>
      <c r="HS36" s="276"/>
      <c r="HT36" s="276"/>
      <c r="HU36" s="276"/>
      <c r="HV36" s="276"/>
      <c r="HW36" s="276"/>
      <c r="HX36" s="276"/>
      <c r="HY36" s="276"/>
      <c r="HZ36" s="276"/>
      <c r="IA36" s="276"/>
      <c r="IB36" s="276"/>
      <c r="IC36" s="276"/>
      <c r="ID36" s="276"/>
      <c r="IE36" s="276"/>
      <c r="IF36" s="276"/>
      <c r="IG36" s="276"/>
      <c r="IH36" s="276"/>
      <c r="II36" s="276"/>
      <c r="IJ36" s="276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  <c r="IW36" s="276"/>
    </row>
    <row r="37" s="266" customFormat="1" ht="24" customHeight="1" spans="1:257">
      <c r="A37" s="276"/>
      <c r="B37" s="276"/>
      <c r="C37" s="276"/>
      <c r="D37" s="276"/>
      <c r="E37" s="276"/>
      <c r="F37" s="290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6"/>
      <c r="EO37" s="276"/>
      <c r="EP37" s="276"/>
      <c r="EQ37" s="276"/>
      <c r="ER37" s="276"/>
      <c r="ES37" s="276"/>
      <c r="ET37" s="276"/>
      <c r="EU37" s="276"/>
      <c r="EV37" s="276"/>
      <c r="EW37" s="276"/>
      <c r="EX37" s="276"/>
      <c r="EY37" s="276"/>
      <c r="EZ37" s="276"/>
      <c r="FA37" s="276"/>
      <c r="FB37" s="276"/>
      <c r="FC37" s="276"/>
      <c r="FD37" s="276"/>
      <c r="FE37" s="276"/>
      <c r="FF37" s="276"/>
      <c r="FG37" s="276"/>
      <c r="FH37" s="276"/>
      <c r="FI37" s="276"/>
      <c r="FJ37" s="276"/>
      <c r="FK37" s="276"/>
      <c r="FL37" s="276"/>
      <c r="FM37" s="276"/>
      <c r="FN37" s="276"/>
      <c r="FO37" s="276"/>
      <c r="FP37" s="276"/>
      <c r="FQ37" s="276"/>
      <c r="FR37" s="276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276"/>
      <c r="GN37" s="276"/>
      <c r="GO37" s="276"/>
      <c r="GP37" s="276"/>
      <c r="GQ37" s="276"/>
      <c r="GR37" s="276"/>
      <c r="GS37" s="276"/>
      <c r="GT37" s="276"/>
      <c r="GU37" s="276"/>
      <c r="GV37" s="276"/>
      <c r="GW37" s="276"/>
      <c r="GX37" s="276"/>
      <c r="GY37" s="276"/>
      <c r="GZ37" s="276"/>
      <c r="HA37" s="276"/>
      <c r="HB37" s="276"/>
      <c r="HC37" s="276"/>
      <c r="HD37" s="276"/>
      <c r="HE37" s="276"/>
      <c r="HF37" s="276"/>
      <c r="HG37" s="276"/>
      <c r="HH37" s="276"/>
      <c r="HI37" s="276"/>
      <c r="HJ37" s="276"/>
      <c r="HK37" s="276"/>
      <c r="HL37" s="276"/>
      <c r="HM37" s="276"/>
      <c r="HN37" s="276"/>
      <c r="HO37" s="276"/>
      <c r="HP37" s="276"/>
      <c r="HQ37" s="276"/>
      <c r="HR37" s="276"/>
      <c r="HS37" s="276"/>
      <c r="HT37" s="276"/>
      <c r="HU37" s="276"/>
      <c r="HV37" s="276"/>
      <c r="HW37" s="276"/>
      <c r="HX37" s="276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  <c r="IW37" s="276"/>
    </row>
    <row r="38" s="266" customFormat="1" ht="24" customHeight="1" spans="1:257">
      <c r="A38" s="276"/>
      <c r="B38" s="276"/>
      <c r="C38" s="276"/>
      <c r="D38" s="276"/>
      <c r="E38" s="276"/>
      <c r="F38" s="290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  <c r="EL38" s="276"/>
      <c r="EM38" s="276"/>
      <c r="EN38" s="276"/>
      <c r="EO38" s="276"/>
      <c r="EP38" s="276"/>
      <c r="EQ38" s="276"/>
      <c r="ER38" s="276"/>
      <c r="ES38" s="276"/>
      <c r="ET38" s="276"/>
      <c r="EU38" s="276"/>
      <c r="EV38" s="276"/>
      <c r="EW38" s="276"/>
      <c r="EX38" s="276"/>
      <c r="EY38" s="276"/>
      <c r="EZ38" s="276"/>
      <c r="FA38" s="276"/>
      <c r="FB38" s="276"/>
      <c r="FC38" s="276"/>
      <c r="FD38" s="276"/>
      <c r="FE38" s="276"/>
      <c r="FF38" s="276"/>
      <c r="FG38" s="276"/>
      <c r="FH38" s="276"/>
      <c r="FI38" s="276"/>
      <c r="FJ38" s="276"/>
      <c r="FK38" s="276"/>
      <c r="FL38" s="276"/>
      <c r="FM38" s="276"/>
      <c r="FN38" s="276"/>
      <c r="FO38" s="276"/>
      <c r="FP38" s="276"/>
      <c r="FQ38" s="276"/>
      <c r="FR38" s="276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276"/>
      <c r="GN38" s="276"/>
      <c r="GO38" s="276"/>
      <c r="GP38" s="276"/>
      <c r="GQ38" s="276"/>
      <c r="GR38" s="276"/>
      <c r="GS38" s="276"/>
      <c r="GT38" s="276"/>
      <c r="GU38" s="276"/>
      <c r="GV38" s="276"/>
      <c r="GW38" s="276"/>
      <c r="GX38" s="276"/>
      <c r="GY38" s="276"/>
      <c r="GZ38" s="276"/>
      <c r="HA38" s="276"/>
      <c r="HB38" s="276"/>
      <c r="HC38" s="276"/>
      <c r="HD38" s="276"/>
      <c r="HE38" s="276"/>
      <c r="HF38" s="276"/>
      <c r="HG38" s="276"/>
      <c r="HH38" s="276"/>
      <c r="HI38" s="276"/>
      <c r="HJ38" s="276"/>
      <c r="HK38" s="276"/>
      <c r="HL38" s="276"/>
      <c r="HM38" s="276"/>
      <c r="HN38" s="276"/>
      <c r="HO38" s="276"/>
      <c r="HP38" s="276"/>
      <c r="HQ38" s="276"/>
      <c r="HR38" s="276"/>
      <c r="HS38" s="276"/>
      <c r="HT38" s="276"/>
      <c r="HU38" s="276"/>
      <c r="HV38" s="276"/>
      <c r="HW38" s="276"/>
      <c r="HX38" s="276"/>
      <c r="HY38" s="276"/>
      <c r="HZ38" s="276"/>
      <c r="IA38" s="276"/>
      <c r="IB38" s="276"/>
      <c r="IC38" s="276"/>
      <c r="ID38" s="276"/>
      <c r="IE38" s="276"/>
      <c r="IF38" s="276"/>
      <c r="IG38" s="276"/>
      <c r="IH38" s="276"/>
      <c r="II38" s="276"/>
      <c r="IJ38" s="276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  <c r="IW38" s="276"/>
    </row>
    <row r="39" s="266" customFormat="1" ht="24" customHeight="1" spans="1:257">
      <c r="A39" s="276"/>
      <c r="B39" s="276"/>
      <c r="C39" s="276"/>
      <c r="D39" s="276"/>
      <c r="E39" s="276"/>
      <c r="F39" s="290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276"/>
      <c r="EM39" s="276"/>
      <c r="EN39" s="276"/>
      <c r="EO39" s="276"/>
      <c r="EP39" s="276"/>
      <c r="EQ39" s="276"/>
      <c r="ER39" s="276"/>
      <c r="ES39" s="276"/>
      <c r="ET39" s="276"/>
      <c r="EU39" s="276"/>
      <c r="EV39" s="276"/>
      <c r="EW39" s="276"/>
      <c r="EX39" s="276"/>
      <c r="EY39" s="276"/>
      <c r="EZ39" s="276"/>
      <c r="FA39" s="276"/>
      <c r="FB39" s="276"/>
      <c r="FC39" s="276"/>
      <c r="FD39" s="276"/>
      <c r="FE39" s="276"/>
      <c r="FF39" s="276"/>
      <c r="FG39" s="276"/>
      <c r="FH39" s="276"/>
      <c r="FI39" s="276"/>
      <c r="FJ39" s="276"/>
      <c r="FK39" s="276"/>
      <c r="FL39" s="276"/>
      <c r="FM39" s="276"/>
      <c r="FN39" s="276"/>
      <c r="FO39" s="276"/>
      <c r="FP39" s="276"/>
      <c r="FQ39" s="276"/>
      <c r="FR39" s="276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276"/>
      <c r="GN39" s="276"/>
      <c r="GO39" s="276"/>
      <c r="GP39" s="276"/>
      <c r="GQ39" s="276"/>
      <c r="GR39" s="276"/>
      <c r="GS39" s="276"/>
      <c r="GT39" s="276"/>
      <c r="GU39" s="276"/>
      <c r="GV39" s="276"/>
      <c r="GW39" s="276"/>
      <c r="GX39" s="276"/>
      <c r="GY39" s="276"/>
      <c r="GZ39" s="276"/>
      <c r="HA39" s="276"/>
      <c r="HB39" s="276"/>
      <c r="HC39" s="276"/>
      <c r="HD39" s="276"/>
      <c r="HE39" s="276"/>
      <c r="HF39" s="276"/>
      <c r="HG39" s="276"/>
      <c r="HH39" s="276"/>
      <c r="HI39" s="276"/>
      <c r="HJ39" s="276"/>
      <c r="HK39" s="276"/>
      <c r="HL39" s="276"/>
      <c r="HM39" s="276"/>
      <c r="HN39" s="276"/>
      <c r="HO39" s="276"/>
      <c r="HP39" s="276"/>
      <c r="HQ39" s="276"/>
      <c r="HR39" s="276"/>
      <c r="HS39" s="276"/>
      <c r="HT39" s="276"/>
      <c r="HU39" s="276"/>
      <c r="HV39" s="276"/>
      <c r="HW39" s="276"/>
      <c r="HX39" s="276"/>
      <c r="HY39" s="276"/>
      <c r="HZ39" s="276"/>
      <c r="IA39" s="276"/>
      <c r="IB39" s="276"/>
      <c r="IC39" s="276"/>
      <c r="ID39" s="276"/>
      <c r="IE39" s="276"/>
      <c r="IF39" s="276"/>
      <c r="IG39" s="276"/>
      <c r="IH39" s="276"/>
      <c r="II39" s="276"/>
      <c r="IJ39" s="276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  <c r="IW39" s="276"/>
    </row>
    <row r="40" s="266" customFormat="1" ht="24" customHeight="1" spans="1:257">
      <c r="A40" s="276"/>
      <c r="B40" s="276"/>
      <c r="C40" s="276"/>
      <c r="D40" s="276"/>
      <c r="E40" s="276"/>
      <c r="F40" s="290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6"/>
      <c r="FG40" s="276"/>
      <c r="FH40" s="276"/>
      <c r="FI40" s="276"/>
      <c r="FJ40" s="276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276"/>
      <c r="GN40" s="276"/>
      <c r="GO40" s="276"/>
      <c r="GP40" s="276"/>
      <c r="GQ40" s="276"/>
      <c r="GR40" s="276"/>
      <c r="GS40" s="276"/>
      <c r="GT40" s="276"/>
      <c r="GU40" s="276"/>
      <c r="GV40" s="276"/>
      <c r="GW40" s="276"/>
      <c r="GX40" s="276"/>
      <c r="GY40" s="276"/>
      <c r="GZ40" s="276"/>
      <c r="HA40" s="276"/>
      <c r="HB40" s="276"/>
      <c r="HC40" s="276"/>
      <c r="HD40" s="276"/>
      <c r="HE40" s="276"/>
      <c r="HF40" s="276"/>
      <c r="HG40" s="276"/>
      <c r="HH40" s="276"/>
      <c r="HI40" s="276"/>
      <c r="HJ40" s="276"/>
      <c r="HK40" s="276"/>
      <c r="HL40" s="276"/>
      <c r="HM40" s="276"/>
      <c r="HN40" s="276"/>
      <c r="HO40" s="276"/>
      <c r="HP40" s="276"/>
      <c r="HQ40" s="276"/>
      <c r="HR40" s="276"/>
      <c r="HS40" s="276"/>
      <c r="HT40" s="276"/>
      <c r="HU40" s="276"/>
      <c r="HV40" s="276"/>
      <c r="HW40" s="276"/>
      <c r="HX40" s="276"/>
      <c r="HY40" s="276"/>
      <c r="HZ40" s="276"/>
      <c r="IA40" s="276"/>
      <c r="IB40" s="276"/>
      <c r="IC40" s="276"/>
      <c r="ID40" s="276"/>
      <c r="IE40" s="276"/>
      <c r="IF40" s="276"/>
      <c r="IG40" s="276"/>
      <c r="IH40" s="276"/>
      <c r="II40" s="276"/>
      <c r="IJ40" s="276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  <c r="IW40" s="276"/>
    </row>
    <row r="41" s="266" customFormat="1" ht="24" customHeight="1" spans="1:257">
      <c r="A41" s="276"/>
      <c r="B41" s="276"/>
      <c r="C41" s="276"/>
      <c r="D41" s="276"/>
      <c r="E41" s="276"/>
      <c r="F41" s="290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6"/>
      <c r="EL41" s="276"/>
      <c r="EM41" s="276"/>
      <c r="EN41" s="276"/>
      <c r="EO41" s="276"/>
      <c r="EP41" s="276"/>
      <c r="EQ41" s="276"/>
      <c r="ER41" s="276"/>
      <c r="ES41" s="276"/>
      <c r="ET41" s="276"/>
      <c r="EU41" s="276"/>
      <c r="EV41" s="276"/>
      <c r="EW41" s="276"/>
      <c r="EX41" s="276"/>
      <c r="EY41" s="276"/>
      <c r="EZ41" s="276"/>
      <c r="FA41" s="276"/>
      <c r="FB41" s="276"/>
      <c r="FC41" s="276"/>
      <c r="FD41" s="276"/>
      <c r="FE41" s="276"/>
      <c r="FF41" s="276"/>
      <c r="FG41" s="276"/>
      <c r="FH41" s="276"/>
      <c r="FI41" s="276"/>
      <c r="FJ41" s="276"/>
      <c r="FK41" s="276"/>
      <c r="FL41" s="276"/>
      <c r="FM41" s="276"/>
      <c r="FN41" s="276"/>
      <c r="FO41" s="276"/>
      <c r="FP41" s="276"/>
      <c r="FQ41" s="276"/>
      <c r="FR41" s="276"/>
      <c r="FS41" s="276"/>
      <c r="FT41" s="276"/>
      <c r="FU41" s="276"/>
      <c r="FV41" s="276"/>
      <c r="FW41" s="276"/>
      <c r="FX41" s="276"/>
      <c r="FY41" s="276"/>
      <c r="FZ41" s="276"/>
      <c r="GA41" s="276"/>
      <c r="GB41" s="276"/>
      <c r="GC41" s="276"/>
      <c r="GD41" s="276"/>
      <c r="GE41" s="276"/>
      <c r="GF41" s="276"/>
      <c r="GG41" s="276"/>
      <c r="GH41" s="276"/>
      <c r="GI41" s="276"/>
      <c r="GJ41" s="276"/>
      <c r="GK41" s="276"/>
      <c r="GL41" s="276"/>
      <c r="GM41" s="276"/>
      <c r="GN41" s="276"/>
      <c r="GO41" s="276"/>
      <c r="GP41" s="276"/>
      <c r="GQ41" s="276"/>
      <c r="GR41" s="276"/>
      <c r="GS41" s="276"/>
      <c r="GT41" s="276"/>
      <c r="GU41" s="276"/>
      <c r="GV41" s="276"/>
      <c r="GW41" s="276"/>
      <c r="GX41" s="276"/>
      <c r="GY41" s="276"/>
      <c r="GZ41" s="276"/>
      <c r="HA41" s="276"/>
      <c r="HB41" s="276"/>
      <c r="HC41" s="276"/>
      <c r="HD41" s="276"/>
      <c r="HE41" s="276"/>
      <c r="HF41" s="276"/>
      <c r="HG41" s="276"/>
      <c r="HH41" s="276"/>
      <c r="HI41" s="276"/>
      <c r="HJ41" s="276"/>
      <c r="HK41" s="276"/>
      <c r="HL41" s="276"/>
      <c r="HM41" s="276"/>
      <c r="HN41" s="276"/>
      <c r="HO41" s="276"/>
      <c r="HP41" s="276"/>
      <c r="HQ41" s="276"/>
      <c r="HR41" s="276"/>
      <c r="HS41" s="276"/>
      <c r="HT41" s="276"/>
      <c r="HU41" s="276"/>
      <c r="HV41" s="276"/>
      <c r="HW41" s="276"/>
      <c r="HX41" s="276"/>
      <c r="HY41" s="276"/>
      <c r="HZ41" s="276"/>
      <c r="IA41" s="276"/>
      <c r="IB41" s="276"/>
      <c r="IC41" s="276"/>
      <c r="ID41" s="276"/>
      <c r="IE41" s="276"/>
      <c r="IF41" s="276"/>
      <c r="IG41" s="276"/>
      <c r="IH41" s="276"/>
      <c r="II41" s="276"/>
      <c r="IJ41" s="276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  <c r="IW41" s="276"/>
    </row>
    <row r="42" s="266" customFormat="1" ht="24" customHeight="1" spans="1:257">
      <c r="A42" s="276"/>
      <c r="B42" s="276"/>
      <c r="C42" s="276"/>
      <c r="D42" s="276"/>
      <c r="E42" s="276"/>
      <c r="F42" s="290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  <c r="EL42" s="276"/>
      <c r="EM42" s="276"/>
      <c r="EN42" s="276"/>
      <c r="EO42" s="276"/>
      <c r="EP42" s="276"/>
      <c r="EQ42" s="276"/>
      <c r="ER42" s="276"/>
      <c r="ES42" s="276"/>
      <c r="ET42" s="276"/>
      <c r="EU42" s="276"/>
      <c r="EV42" s="276"/>
      <c r="EW42" s="276"/>
      <c r="EX42" s="276"/>
      <c r="EY42" s="276"/>
      <c r="EZ42" s="276"/>
      <c r="FA42" s="276"/>
      <c r="FB42" s="276"/>
      <c r="FC42" s="276"/>
      <c r="FD42" s="276"/>
      <c r="FE42" s="276"/>
      <c r="FF42" s="276"/>
      <c r="FG42" s="276"/>
      <c r="FH42" s="276"/>
      <c r="FI42" s="276"/>
      <c r="FJ42" s="276"/>
      <c r="FK42" s="276"/>
      <c r="FL42" s="276"/>
      <c r="FM42" s="276"/>
      <c r="FN42" s="276"/>
      <c r="FO42" s="276"/>
      <c r="FP42" s="276"/>
      <c r="FQ42" s="276"/>
      <c r="FR42" s="276"/>
      <c r="FS42" s="276"/>
      <c r="FT42" s="276"/>
      <c r="FU42" s="276"/>
      <c r="FV42" s="276"/>
      <c r="FW42" s="276"/>
      <c r="FX42" s="276"/>
      <c r="FY42" s="276"/>
      <c r="FZ42" s="276"/>
      <c r="GA42" s="276"/>
      <c r="GB42" s="276"/>
      <c r="GC42" s="276"/>
      <c r="GD42" s="276"/>
      <c r="GE42" s="276"/>
      <c r="GF42" s="276"/>
      <c r="GG42" s="276"/>
      <c r="GH42" s="276"/>
      <c r="GI42" s="276"/>
      <c r="GJ42" s="276"/>
      <c r="GK42" s="276"/>
      <c r="GL42" s="276"/>
      <c r="GM42" s="276"/>
      <c r="GN42" s="276"/>
      <c r="GO42" s="276"/>
      <c r="GP42" s="276"/>
      <c r="GQ42" s="276"/>
      <c r="GR42" s="276"/>
      <c r="GS42" s="276"/>
      <c r="GT42" s="276"/>
      <c r="GU42" s="276"/>
      <c r="GV42" s="276"/>
      <c r="GW42" s="276"/>
      <c r="GX42" s="276"/>
      <c r="GY42" s="276"/>
      <c r="GZ42" s="276"/>
      <c r="HA42" s="276"/>
      <c r="HB42" s="276"/>
      <c r="HC42" s="276"/>
      <c r="HD42" s="276"/>
      <c r="HE42" s="276"/>
      <c r="HF42" s="276"/>
      <c r="HG42" s="276"/>
      <c r="HH42" s="276"/>
      <c r="HI42" s="276"/>
      <c r="HJ42" s="276"/>
      <c r="HK42" s="276"/>
      <c r="HL42" s="276"/>
      <c r="HM42" s="276"/>
      <c r="HN42" s="276"/>
      <c r="HO42" s="276"/>
      <c r="HP42" s="276"/>
      <c r="HQ42" s="276"/>
      <c r="HR42" s="276"/>
      <c r="HS42" s="276"/>
      <c r="HT42" s="276"/>
      <c r="HU42" s="276"/>
      <c r="HV42" s="276"/>
      <c r="HW42" s="276"/>
      <c r="HX42" s="276"/>
      <c r="HY42" s="276"/>
      <c r="HZ42" s="276"/>
      <c r="IA42" s="276"/>
      <c r="IB42" s="276"/>
      <c r="IC42" s="276"/>
      <c r="ID42" s="276"/>
      <c r="IE42" s="276"/>
      <c r="IF42" s="276"/>
      <c r="IG42" s="276"/>
      <c r="IH42" s="276"/>
      <c r="II42" s="276"/>
      <c r="IJ42" s="276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  <c r="IW42" s="276"/>
    </row>
    <row r="43" s="266" customFormat="1" ht="24" customHeight="1" spans="1:257">
      <c r="A43" s="276"/>
      <c r="B43" s="276"/>
      <c r="C43" s="276"/>
      <c r="D43" s="276"/>
      <c r="E43" s="276"/>
      <c r="F43" s="290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6"/>
      <c r="EO43" s="276"/>
      <c r="EP43" s="276"/>
      <c r="EQ43" s="276"/>
      <c r="ER43" s="276"/>
      <c r="ES43" s="276"/>
      <c r="ET43" s="276"/>
      <c r="EU43" s="276"/>
      <c r="EV43" s="276"/>
      <c r="EW43" s="276"/>
      <c r="EX43" s="276"/>
      <c r="EY43" s="276"/>
      <c r="EZ43" s="276"/>
      <c r="FA43" s="276"/>
      <c r="FB43" s="276"/>
      <c r="FC43" s="276"/>
      <c r="FD43" s="276"/>
      <c r="FE43" s="276"/>
      <c r="FF43" s="276"/>
      <c r="FG43" s="276"/>
      <c r="FH43" s="276"/>
      <c r="FI43" s="276"/>
      <c r="FJ43" s="276"/>
      <c r="FK43" s="276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6"/>
      <c r="GD43" s="276"/>
      <c r="GE43" s="276"/>
      <c r="GF43" s="276"/>
      <c r="GG43" s="276"/>
      <c r="GH43" s="276"/>
      <c r="GI43" s="276"/>
      <c r="GJ43" s="276"/>
      <c r="GK43" s="276"/>
      <c r="GL43" s="276"/>
      <c r="GM43" s="276"/>
      <c r="GN43" s="276"/>
      <c r="GO43" s="276"/>
      <c r="GP43" s="276"/>
      <c r="GQ43" s="276"/>
      <c r="GR43" s="276"/>
      <c r="GS43" s="276"/>
      <c r="GT43" s="276"/>
      <c r="GU43" s="276"/>
      <c r="GV43" s="276"/>
      <c r="GW43" s="276"/>
      <c r="GX43" s="276"/>
      <c r="GY43" s="276"/>
      <c r="GZ43" s="276"/>
      <c r="HA43" s="276"/>
      <c r="HB43" s="276"/>
      <c r="HC43" s="276"/>
      <c r="HD43" s="276"/>
      <c r="HE43" s="276"/>
      <c r="HF43" s="276"/>
      <c r="HG43" s="276"/>
      <c r="HH43" s="276"/>
      <c r="HI43" s="276"/>
      <c r="HJ43" s="276"/>
      <c r="HK43" s="276"/>
      <c r="HL43" s="276"/>
      <c r="HM43" s="276"/>
      <c r="HN43" s="276"/>
      <c r="HO43" s="276"/>
      <c r="HP43" s="276"/>
      <c r="HQ43" s="276"/>
      <c r="HR43" s="276"/>
      <c r="HS43" s="276"/>
      <c r="HT43" s="276"/>
      <c r="HU43" s="276"/>
      <c r="HV43" s="276"/>
      <c r="HW43" s="276"/>
      <c r="HX43" s="276"/>
      <c r="HY43" s="276"/>
      <c r="HZ43" s="276"/>
      <c r="IA43" s="276"/>
      <c r="IB43" s="276"/>
      <c r="IC43" s="276"/>
      <c r="ID43" s="276"/>
      <c r="IE43" s="276"/>
      <c r="IF43" s="276"/>
      <c r="IG43" s="276"/>
      <c r="IH43" s="276"/>
      <c r="II43" s="276"/>
      <c r="IJ43" s="276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  <c r="IW43" s="276"/>
    </row>
    <row r="44" s="266" customFormat="1" ht="24" customHeight="1" spans="1:257">
      <c r="A44" s="276"/>
      <c r="B44" s="276"/>
      <c r="C44" s="276"/>
      <c r="D44" s="276"/>
      <c r="E44" s="276"/>
      <c r="F44" s="290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6"/>
      <c r="FI44" s="276"/>
      <c r="FJ44" s="276"/>
      <c r="FK44" s="276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6"/>
      <c r="GD44" s="276"/>
      <c r="GE44" s="276"/>
      <c r="GF44" s="276"/>
      <c r="GG44" s="276"/>
      <c r="GH44" s="276"/>
      <c r="GI44" s="276"/>
      <c r="GJ44" s="276"/>
      <c r="GK44" s="276"/>
      <c r="GL44" s="276"/>
      <c r="GM44" s="276"/>
      <c r="GN44" s="276"/>
      <c r="GO44" s="276"/>
      <c r="GP44" s="276"/>
      <c r="GQ44" s="276"/>
      <c r="GR44" s="276"/>
      <c r="GS44" s="276"/>
      <c r="GT44" s="276"/>
      <c r="GU44" s="276"/>
      <c r="GV44" s="276"/>
      <c r="GW44" s="276"/>
      <c r="GX44" s="276"/>
      <c r="GY44" s="276"/>
      <c r="GZ44" s="276"/>
      <c r="HA44" s="276"/>
      <c r="HB44" s="276"/>
      <c r="HC44" s="276"/>
      <c r="HD44" s="276"/>
      <c r="HE44" s="276"/>
      <c r="HF44" s="276"/>
      <c r="HG44" s="276"/>
      <c r="HH44" s="276"/>
      <c r="HI44" s="276"/>
      <c r="HJ44" s="276"/>
      <c r="HK44" s="276"/>
      <c r="HL44" s="276"/>
      <c r="HM44" s="276"/>
      <c r="HN44" s="276"/>
      <c r="HO44" s="276"/>
      <c r="HP44" s="276"/>
      <c r="HQ44" s="276"/>
      <c r="HR44" s="276"/>
      <c r="HS44" s="276"/>
      <c r="HT44" s="276"/>
      <c r="HU44" s="276"/>
      <c r="HV44" s="276"/>
      <c r="HW44" s="276"/>
      <c r="HX44" s="276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  <c r="IW44" s="276"/>
    </row>
    <row r="45" s="266" customFormat="1" ht="24" customHeight="1" spans="1:257">
      <c r="A45" s="276"/>
      <c r="B45" s="276"/>
      <c r="C45" s="276"/>
      <c r="D45" s="276"/>
      <c r="E45" s="276"/>
      <c r="F45" s="290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6"/>
      <c r="EO45" s="276"/>
      <c r="EP45" s="276"/>
      <c r="EQ45" s="276"/>
      <c r="ER45" s="276"/>
      <c r="ES45" s="276"/>
      <c r="ET45" s="276"/>
      <c r="EU45" s="276"/>
      <c r="EV45" s="276"/>
      <c r="EW45" s="276"/>
      <c r="EX45" s="276"/>
      <c r="EY45" s="276"/>
      <c r="EZ45" s="276"/>
      <c r="FA45" s="276"/>
      <c r="FB45" s="276"/>
      <c r="FC45" s="276"/>
      <c r="FD45" s="276"/>
      <c r="FE45" s="276"/>
      <c r="FF45" s="276"/>
      <c r="FG45" s="276"/>
      <c r="FH45" s="276"/>
      <c r="FI45" s="276"/>
      <c r="FJ45" s="276"/>
      <c r="FK45" s="276"/>
      <c r="FL45" s="276"/>
      <c r="FM45" s="276"/>
      <c r="FN45" s="276"/>
      <c r="FO45" s="276"/>
      <c r="FP45" s="276"/>
      <c r="FQ45" s="276"/>
      <c r="FR45" s="276"/>
      <c r="FS45" s="276"/>
      <c r="FT45" s="276"/>
      <c r="FU45" s="276"/>
      <c r="FV45" s="276"/>
      <c r="FW45" s="276"/>
      <c r="FX45" s="276"/>
      <c r="FY45" s="276"/>
      <c r="FZ45" s="276"/>
      <c r="GA45" s="276"/>
      <c r="GB45" s="276"/>
      <c r="GC45" s="276"/>
      <c r="GD45" s="276"/>
      <c r="GE45" s="276"/>
      <c r="GF45" s="276"/>
      <c r="GG45" s="276"/>
      <c r="GH45" s="276"/>
      <c r="GI45" s="276"/>
      <c r="GJ45" s="276"/>
      <c r="GK45" s="276"/>
      <c r="GL45" s="276"/>
      <c r="GM45" s="276"/>
      <c r="GN45" s="276"/>
      <c r="GO45" s="276"/>
      <c r="GP45" s="276"/>
      <c r="GQ45" s="276"/>
      <c r="GR45" s="276"/>
      <c r="GS45" s="276"/>
      <c r="GT45" s="276"/>
      <c r="GU45" s="276"/>
      <c r="GV45" s="276"/>
      <c r="GW45" s="276"/>
      <c r="GX45" s="276"/>
      <c r="GY45" s="276"/>
      <c r="GZ45" s="276"/>
      <c r="HA45" s="276"/>
      <c r="HB45" s="276"/>
      <c r="HC45" s="276"/>
      <c r="HD45" s="276"/>
      <c r="HE45" s="276"/>
      <c r="HF45" s="276"/>
      <c r="HG45" s="276"/>
      <c r="HH45" s="276"/>
      <c r="HI45" s="276"/>
      <c r="HJ45" s="276"/>
      <c r="HK45" s="276"/>
      <c r="HL45" s="276"/>
      <c r="HM45" s="276"/>
      <c r="HN45" s="276"/>
      <c r="HO45" s="276"/>
      <c r="HP45" s="276"/>
      <c r="HQ45" s="276"/>
      <c r="HR45" s="276"/>
      <c r="HS45" s="276"/>
      <c r="HT45" s="276"/>
      <c r="HU45" s="276"/>
      <c r="HV45" s="276"/>
      <c r="HW45" s="276"/>
      <c r="HX45" s="276"/>
      <c r="HY45" s="276"/>
      <c r="HZ45" s="276"/>
      <c r="IA45" s="276"/>
      <c r="IB45" s="276"/>
      <c r="IC45" s="276"/>
      <c r="ID45" s="276"/>
      <c r="IE45" s="276"/>
      <c r="IF45" s="276"/>
      <c r="IG45" s="276"/>
      <c r="IH45" s="276"/>
      <c r="II45" s="276"/>
      <c r="IJ45" s="276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  <c r="IW45" s="276"/>
    </row>
    <row r="46" s="266" customFormat="1" ht="24" customHeight="1" spans="1:257">
      <c r="A46" s="276"/>
      <c r="B46" s="276"/>
      <c r="C46" s="276"/>
      <c r="D46" s="276"/>
      <c r="E46" s="276"/>
      <c r="F46" s="290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  <c r="EL46" s="276"/>
      <c r="EM46" s="276"/>
      <c r="EN46" s="276"/>
      <c r="EO46" s="276"/>
      <c r="EP46" s="276"/>
      <c r="EQ46" s="276"/>
      <c r="ER46" s="276"/>
      <c r="ES46" s="276"/>
      <c r="ET46" s="276"/>
      <c r="EU46" s="276"/>
      <c r="EV46" s="276"/>
      <c r="EW46" s="276"/>
      <c r="EX46" s="276"/>
      <c r="EY46" s="276"/>
      <c r="EZ46" s="276"/>
      <c r="FA46" s="276"/>
      <c r="FB46" s="276"/>
      <c r="FC46" s="276"/>
      <c r="FD46" s="276"/>
      <c r="FE46" s="276"/>
      <c r="FF46" s="276"/>
      <c r="FG46" s="276"/>
      <c r="FH46" s="276"/>
      <c r="FI46" s="276"/>
      <c r="FJ46" s="276"/>
      <c r="FK46" s="276"/>
      <c r="FL46" s="276"/>
      <c r="FM46" s="276"/>
      <c r="FN46" s="276"/>
      <c r="FO46" s="276"/>
      <c r="FP46" s="276"/>
      <c r="FQ46" s="276"/>
      <c r="FR46" s="276"/>
      <c r="FS46" s="276"/>
      <c r="FT46" s="276"/>
      <c r="FU46" s="276"/>
      <c r="FV46" s="276"/>
      <c r="FW46" s="276"/>
      <c r="FX46" s="276"/>
      <c r="FY46" s="276"/>
      <c r="FZ46" s="276"/>
      <c r="GA46" s="276"/>
      <c r="GB46" s="276"/>
      <c r="GC46" s="276"/>
      <c r="GD46" s="276"/>
      <c r="GE46" s="276"/>
      <c r="GF46" s="276"/>
      <c r="GG46" s="276"/>
      <c r="GH46" s="276"/>
      <c r="GI46" s="276"/>
      <c r="GJ46" s="276"/>
      <c r="GK46" s="276"/>
      <c r="GL46" s="276"/>
      <c r="GM46" s="276"/>
      <c r="GN46" s="276"/>
      <c r="GO46" s="276"/>
      <c r="GP46" s="276"/>
      <c r="GQ46" s="276"/>
      <c r="GR46" s="276"/>
      <c r="GS46" s="276"/>
      <c r="GT46" s="276"/>
      <c r="GU46" s="276"/>
      <c r="GV46" s="276"/>
      <c r="GW46" s="276"/>
      <c r="GX46" s="276"/>
      <c r="GY46" s="276"/>
      <c r="GZ46" s="276"/>
      <c r="HA46" s="276"/>
      <c r="HB46" s="276"/>
      <c r="HC46" s="276"/>
      <c r="HD46" s="276"/>
      <c r="HE46" s="276"/>
      <c r="HF46" s="276"/>
      <c r="HG46" s="276"/>
      <c r="HH46" s="276"/>
      <c r="HI46" s="276"/>
      <c r="HJ46" s="276"/>
      <c r="HK46" s="276"/>
      <c r="HL46" s="276"/>
      <c r="HM46" s="276"/>
      <c r="HN46" s="276"/>
      <c r="HO46" s="276"/>
      <c r="HP46" s="276"/>
      <c r="HQ46" s="276"/>
      <c r="HR46" s="276"/>
      <c r="HS46" s="276"/>
      <c r="HT46" s="276"/>
      <c r="HU46" s="276"/>
      <c r="HV46" s="276"/>
      <c r="HW46" s="276"/>
      <c r="HX46" s="276"/>
      <c r="HY46" s="276"/>
      <c r="HZ46" s="276"/>
      <c r="IA46" s="276"/>
      <c r="IB46" s="276"/>
      <c r="IC46" s="276"/>
      <c r="ID46" s="276"/>
      <c r="IE46" s="276"/>
      <c r="IF46" s="276"/>
      <c r="IG46" s="276"/>
      <c r="IH46" s="276"/>
      <c r="II46" s="276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  <c r="IW46" s="276"/>
    </row>
    <row r="47" s="266" customFormat="1" ht="24" customHeight="1" spans="1:257">
      <c r="A47" s="276"/>
      <c r="B47" s="276"/>
      <c r="C47" s="276"/>
      <c r="D47" s="276"/>
      <c r="E47" s="276"/>
      <c r="F47" s="290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6"/>
      <c r="GD47" s="276"/>
      <c r="GE47" s="276"/>
      <c r="GF47" s="276"/>
      <c r="GG47" s="276"/>
      <c r="GH47" s="276"/>
      <c r="GI47" s="276"/>
      <c r="GJ47" s="276"/>
      <c r="GK47" s="276"/>
      <c r="GL47" s="276"/>
      <c r="GM47" s="276"/>
      <c r="GN47" s="276"/>
      <c r="GO47" s="276"/>
      <c r="GP47" s="276"/>
      <c r="GQ47" s="276"/>
      <c r="GR47" s="276"/>
      <c r="GS47" s="276"/>
      <c r="GT47" s="276"/>
      <c r="GU47" s="276"/>
      <c r="GV47" s="276"/>
      <c r="GW47" s="276"/>
      <c r="GX47" s="276"/>
      <c r="GY47" s="276"/>
      <c r="GZ47" s="276"/>
      <c r="HA47" s="276"/>
      <c r="HB47" s="276"/>
      <c r="HC47" s="276"/>
      <c r="HD47" s="276"/>
      <c r="HE47" s="276"/>
      <c r="HF47" s="276"/>
      <c r="HG47" s="276"/>
      <c r="HH47" s="276"/>
      <c r="HI47" s="276"/>
      <c r="HJ47" s="276"/>
      <c r="HK47" s="276"/>
      <c r="HL47" s="276"/>
      <c r="HM47" s="276"/>
      <c r="HN47" s="276"/>
      <c r="HO47" s="276"/>
      <c r="HP47" s="276"/>
      <c r="HQ47" s="276"/>
      <c r="HR47" s="276"/>
      <c r="HS47" s="276"/>
      <c r="HT47" s="276"/>
      <c r="HU47" s="276"/>
      <c r="HV47" s="276"/>
      <c r="HW47" s="276"/>
      <c r="HX47" s="276"/>
      <c r="HY47" s="276"/>
      <c r="HZ47" s="276"/>
      <c r="IA47" s="276"/>
      <c r="IB47" s="276"/>
      <c r="IC47" s="276"/>
      <c r="ID47" s="276"/>
      <c r="IE47" s="276"/>
      <c r="IF47" s="276"/>
      <c r="IG47" s="276"/>
      <c r="IH47" s="276"/>
      <c r="II47" s="276"/>
      <c r="IJ47" s="276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  <c r="IW47" s="276"/>
    </row>
    <row r="48" s="266" customFormat="1" ht="24" customHeight="1" spans="1:257">
      <c r="A48" s="276"/>
      <c r="B48" s="276"/>
      <c r="C48" s="276"/>
      <c r="D48" s="276"/>
      <c r="E48" s="276"/>
      <c r="F48" s="290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6"/>
      <c r="EL48" s="276"/>
      <c r="EM48" s="276"/>
      <c r="EN48" s="276"/>
      <c r="EO48" s="276"/>
      <c r="EP48" s="276"/>
      <c r="EQ48" s="276"/>
      <c r="ER48" s="276"/>
      <c r="ES48" s="276"/>
      <c r="ET48" s="276"/>
      <c r="EU48" s="276"/>
      <c r="EV48" s="276"/>
      <c r="EW48" s="276"/>
      <c r="EX48" s="276"/>
      <c r="EY48" s="276"/>
      <c r="EZ48" s="276"/>
      <c r="FA48" s="276"/>
      <c r="FB48" s="276"/>
      <c r="FC48" s="276"/>
      <c r="FD48" s="276"/>
      <c r="FE48" s="276"/>
      <c r="FF48" s="276"/>
      <c r="FG48" s="276"/>
      <c r="FH48" s="276"/>
      <c r="FI48" s="276"/>
      <c r="FJ48" s="276"/>
      <c r="FK48" s="276"/>
      <c r="FL48" s="276"/>
      <c r="FM48" s="276"/>
      <c r="FN48" s="276"/>
      <c r="FO48" s="276"/>
      <c r="FP48" s="276"/>
      <c r="FQ48" s="276"/>
      <c r="FR48" s="276"/>
      <c r="FS48" s="276"/>
      <c r="FT48" s="276"/>
      <c r="FU48" s="276"/>
      <c r="FV48" s="276"/>
      <c r="FW48" s="276"/>
      <c r="FX48" s="276"/>
      <c r="FY48" s="276"/>
      <c r="FZ48" s="276"/>
      <c r="GA48" s="276"/>
      <c r="GB48" s="276"/>
      <c r="GC48" s="276"/>
      <c r="GD48" s="276"/>
      <c r="GE48" s="276"/>
      <c r="GF48" s="276"/>
      <c r="GG48" s="276"/>
      <c r="GH48" s="276"/>
      <c r="GI48" s="276"/>
      <c r="GJ48" s="276"/>
      <c r="GK48" s="276"/>
      <c r="GL48" s="276"/>
      <c r="GM48" s="276"/>
      <c r="GN48" s="276"/>
      <c r="GO48" s="276"/>
      <c r="GP48" s="276"/>
      <c r="GQ48" s="276"/>
      <c r="GR48" s="276"/>
      <c r="GS48" s="276"/>
      <c r="GT48" s="276"/>
      <c r="GU48" s="276"/>
      <c r="GV48" s="276"/>
      <c r="GW48" s="276"/>
      <c r="GX48" s="276"/>
      <c r="GY48" s="276"/>
      <c r="GZ48" s="276"/>
      <c r="HA48" s="276"/>
      <c r="HB48" s="276"/>
      <c r="HC48" s="276"/>
      <c r="HD48" s="276"/>
      <c r="HE48" s="276"/>
      <c r="HF48" s="276"/>
      <c r="HG48" s="276"/>
      <c r="HH48" s="276"/>
      <c r="HI48" s="276"/>
      <c r="HJ48" s="276"/>
      <c r="HK48" s="276"/>
      <c r="HL48" s="276"/>
      <c r="HM48" s="276"/>
      <c r="HN48" s="276"/>
      <c r="HO48" s="276"/>
      <c r="HP48" s="276"/>
      <c r="HQ48" s="276"/>
      <c r="HR48" s="276"/>
      <c r="HS48" s="276"/>
      <c r="HT48" s="276"/>
      <c r="HU48" s="276"/>
      <c r="HV48" s="276"/>
      <c r="HW48" s="276"/>
      <c r="HX48" s="276"/>
      <c r="HY48" s="276"/>
      <c r="HZ48" s="276"/>
      <c r="IA48" s="276"/>
      <c r="IB48" s="276"/>
      <c r="IC48" s="276"/>
      <c r="ID48" s="276"/>
      <c r="IE48" s="276"/>
      <c r="IF48" s="276"/>
      <c r="IG48" s="276"/>
      <c r="IH48" s="276"/>
      <c r="II48" s="276"/>
      <c r="IJ48" s="276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  <c r="IW48" s="276"/>
    </row>
    <row r="49" s="266" customFormat="1" ht="24" customHeight="1" spans="1:257">
      <c r="A49" s="276"/>
      <c r="B49" s="276"/>
      <c r="C49" s="276"/>
      <c r="D49" s="276"/>
      <c r="E49" s="276"/>
      <c r="F49" s="290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6"/>
      <c r="EO49" s="276"/>
      <c r="EP49" s="276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6"/>
      <c r="FG49" s="276"/>
      <c r="FH49" s="276"/>
      <c r="FI49" s="276"/>
      <c r="FJ49" s="276"/>
      <c r="FK49" s="276"/>
      <c r="FL49" s="276"/>
      <c r="FM49" s="276"/>
      <c r="FN49" s="276"/>
      <c r="FO49" s="276"/>
      <c r="FP49" s="276"/>
      <c r="FQ49" s="276"/>
      <c r="FR49" s="276"/>
      <c r="FS49" s="276"/>
      <c r="FT49" s="276"/>
      <c r="FU49" s="276"/>
      <c r="FV49" s="276"/>
      <c r="FW49" s="276"/>
      <c r="FX49" s="276"/>
      <c r="FY49" s="276"/>
      <c r="FZ49" s="276"/>
      <c r="GA49" s="276"/>
      <c r="GB49" s="276"/>
      <c r="GC49" s="276"/>
      <c r="GD49" s="276"/>
      <c r="GE49" s="276"/>
      <c r="GF49" s="276"/>
      <c r="GG49" s="276"/>
      <c r="GH49" s="276"/>
      <c r="GI49" s="276"/>
      <c r="GJ49" s="276"/>
      <c r="GK49" s="276"/>
      <c r="GL49" s="276"/>
      <c r="GM49" s="276"/>
      <c r="GN49" s="276"/>
      <c r="GO49" s="276"/>
      <c r="GP49" s="276"/>
      <c r="GQ49" s="276"/>
      <c r="GR49" s="276"/>
      <c r="GS49" s="276"/>
      <c r="GT49" s="276"/>
      <c r="GU49" s="276"/>
      <c r="GV49" s="276"/>
      <c r="GW49" s="276"/>
      <c r="GX49" s="276"/>
      <c r="GY49" s="276"/>
      <c r="GZ49" s="276"/>
      <c r="HA49" s="276"/>
      <c r="HB49" s="276"/>
      <c r="HC49" s="276"/>
      <c r="HD49" s="276"/>
      <c r="HE49" s="276"/>
      <c r="HF49" s="276"/>
      <c r="HG49" s="276"/>
      <c r="HH49" s="276"/>
      <c r="HI49" s="276"/>
      <c r="HJ49" s="276"/>
      <c r="HK49" s="276"/>
      <c r="HL49" s="276"/>
      <c r="HM49" s="276"/>
      <c r="HN49" s="276"/>
      <c r="HO49" s="276"/>
      <c r="HP49" s="276"/>
      <c r="HQ49" s="276"/>
      <c r="HR49" s="276"/>
      <c r="HS49" s="276"/>
      <c r="HT49" s="276"/>
      <c r="HU49" s="276"/>
      <c r="HV49" s="276"/>
      <c r="HW49" s="276"/>
      <c r="HX49" s="276"/>
      <c r="HY49" s="276"/>
      <c r="HZ49" s="276"/>
      <c r="IA49" s="276"/>
      <c r="IB49" s="276"/>
      <c r="IC49" s="276"/>
      <c r="ID49" s="276"/>
      <c r="IE49" s="276"/>
      <c r="IF49" s="276"/>
      <c r="IG49" s="276"/>
      <c r="IH49" s="276"/>
      <c r="II49" s="276"/>
      <c r="IJ49" s="276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  <c r="IW49" s="276"/>
    </row>
    <row r="50" s="266" customFormat="1" ht="24" customHeight="1" spans="1:257">
      <c r="A50" s="276"/>
      <c r="B50" s="276"/>
      <c r="C50" s="276"/>
      <c r="D50" s="276"/>
      <c r="E50" s="276"/>
      <c r="F50" s="290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6"/>
      <c r="EO50" s="276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6"/>
      <c r="GH50" s="276"/>
      <c r="GI50" s="276"/>
      <c r="GJ50" s="276"/>
      <c r="GK50" s="276"/>
      <c r="GL50" s="276"/>
      <c r="GM50" s="276"/>
      <c r="GN50" s="276"/>
      <c r="GO50" s="276"/>
      <c r="GP50" s="276"/>
      <c r="GQ50" s="276"/>
      <c r="GR50" s="276"/>
      <c r="GS50" s="276"/>
      <c r="GT50" s="276"/>
      <c r="GU50" s="276"/>
      <c r="GV50" s="276"/>
      <c r="GW50" s="276"/>
      <c r="GX50" s="276"/>
      <c r="GY50" s="276"/>
      <c r="GZ50" s="276"/>
      <c r="HA50" s="276"/>
      <c r="HB50" s="276"/>
      <c r="HC50" s="276"/>
      <c r="HD50" s="276"/>
      <c r="HE50" s="276"/>
      <c r="HF50" s="276"/>
      <c r="HG50" s="276"/>
      <c r="HH50" s="276"/>
      <c r="HI50" s="276"/>
      <c r="HJ50" s="276"/>
      <c r="HK50" s="276"/>
      <c r="HL50" s="276"/>
      <c r="HM50" s="276"/>
      <c r="HN50" s="276"/>
      <c r="HO50" s="276"/>
      <c r="HP50" s="276"/>
      <c r="HQ50" s="276"/>
      <c r="HR50" s="276"/>
      <c r="HS50" s="276"/>
      <c r="HT50" s="276"/>
      <c r="HU50" s="276"/>
      <c r="HV50" s="276"/>
      <c r="HW50" s="276"/>
      <c r="HX50" s="276"/>
      <c r="HY50" s="276"/>
      <c r="HZ50" s="276"/>
      <c r="IA50" s="276"/>
      <c r="IB50" s="276"/>
      <c r="IC50" s="276"/>
      <c r="ID50" s="276"/>
      <c r="IE50" s="276"/>
      <c r="IF50" s="276"/>
      <c r="IG50" s="276"/>
      <c r="IH50" s="276"/>
      <c r="II50" s="276"/>
      <c r="IJ50" s="276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  <c r="IW50" s="276"/>
    </row>
    <row r="51" s="266" customFormat="1" ht="24" customHeight="1" spans="1:257">
      <c r="A51" s="276"/>
      <c r="B51" s="276"/>
      <c r="C51" s="276"/>
      <c r="D51" s="276"/>
      <c r="E51" s="276"/>
      <c r="F51" s="290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6"/>
      <c r="EL51" s="276"/>
      <c r="EM51" s="276"/>
      <c r="EN51" s="276"/>
      <c r="EO51" s="276"/>
      <c r="EP51" s="276"/>
      <c r="EQ51" s="276"/>
      <c r="ER51" s="276"/>
      <c r="ES51" s="276"/>
      <c r="ET51" s="276"/>
      <c r="EU51" s="276"/>
      <c r="EV51" s="276"/>
      <c r="EW51" s="276"/>
      <c r="EX51" s="276"/>
      <c r="EY51" s="276"/>
      <c r="EZ51" s="276"/>
      <c r="FA51" s="276"/>
      <c r="FB51" s="276"/>
      <c r="FC51" s="276"/>
      <c r="FD51" s="276"/>
      <c r="FE51" s="276"/>
      <c r="FF51" s="276"/>
      <c r="FG51" s="276"/>
      <c r="FH51" s="276"/>
      <c r="FI51" s="276"/>
      <c r="FJ51" s="276"/>
      <c r="FK51" s="276"/>
      <c r="FL51" s="276"/>
      <c r="FM51" s="276"/>
      <c r="FN51" s="276"/>
      <c r="FO51" s="276"/>
      <c r="FP51" s="276"/>
      <c r="FQ51" s="276"/>
      <c r="FR51" s="276"/>
      <c r="FS51" s="276"/>
      <c r="FT51" s="276"/>
      <c r="FU51" s="276"/>
      <c r="FV51" s="276"/>
      <c r="FW51" s="276"/>
      <c r="FX51" s="276"/>
      <c r="FY51" s="276"/>
      <c r="FZ51" s="276"/>
      <c r="GA51" s="276"/>
      <c r="GB51" s="276"/>
      <c r="GC51" s="276"/>
      <c r="GD51" s="276"/>
      <c r="GE51" s="276"/>
      <c r="GF51" s="276"/>
      <c r="GG51" s="276"/>
      <c r="GH51" s="276"/>
      <c r="GI51" s="276"/>
      <c r="GJ51" s="276"/>
      <c r="GK51" s="276"/>
      <c r="GL51" s="276"/>
      <c r="GM51" s="276"/>
      <c r="GN51" s="276"/>
      <c r="GO51" s="276"/>
      <c r="GP51" s="276"/>
      <c r="GQ51" s="276"/>
      <c r="GR51" s="276"/>
      <c r="GS51" s="276"/>
      <c r="GT51" s="276"/>
      <c r="GU51" s="276"/>
      <c r="GV51" s="276"/>
      <c r="GW51" s="276"/>
      <c r="GX51" s="276"/>
      <c r="GY51" s="276"/>
      <c r="GZ51" s="276"/>
      <c r="HA51" s="276"/>
      <c r="HB51" s="276"/>
      <c r="HC51" s="276"/>
      <c r="HD51" s="276"/>
      <c r="HE51" s="276"/>
      <c r="HF51" s="276"/>
      <c r="HG51" s="276"/>
      <c r="HH51" s="276"/>
      <c r="HI51" s="276"/>
      <c r="HJ51" s="276"/>
      <c r="HK51" s="276"/>
      <c r="HL51" s="276"/>
      <c r="HM51" s="276"/>
      <c r="HN51" s="276"/>
      <c r="HO51" s="276"/>
      <c r="HP51" s="276"/>
      <c r="HQ51" s="276"/>
      <c r="HR51" s="276"/>
      <c r="HS51" s="276"/>
      <c r="HT51" s="276"/>
      <c r="HU51" s="276"/>
      <c r="HV51" s="276"/>
      <c r="HW51" s="276"/>
      <c r="HX51" s="276"/>
      <c r="HY51" s="276"/>
      <c r="HZ51" s="276"/>
      <c r="IA51" s="276"/>
      <c r="IB51" s="276"/>
      <c r="IC51" s="276"/>
      <c r="ID51" s="276"/>
      <c r="IE51" s="276"/>
      <c r="IF51" s="276"/>
      <c r="IG51" s="276"/>
      <c r="IH51" s="276"/>
      <c r="II51" s="276"/>
      <c r="IJ51" s="276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  <c r="IW51" s="276"/>
    </row>
    <row r="52" s="266" customFormat="1" ht="24" customHeight="1" spans="1:257">
      <c r="A52" s="276"/>
      <c r="B52" s="276"/>
      <c r="C52" s="276"/>
      <c r="D52" s="276"/>
      <c r="E52" s="276"/>
      <c r="F52" s="290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6"/>
      <c r="EL52" s="276"/>
      <c r="EM52" s="276"/>
      <c r="EN52" s="276"/>
      <c r="EO52" s="276"/>
      <c r="EP52" s="276"/>
      <c r="EQ52" s="276"/>
      <c r="ER52" s="276"/>
      <c r="ES52" s="276"/>
      <c r="ET52" s="276"/>
      <c r="EU52" s="276"/>
      <c r="EV52" s="276"/>
      <c r="EW52" s="276"/>
      <c r="EX52" s="276"/>
      <c r="EY52" s="276"/>
      <c r="EZ52" s="276"/>
      <c r="FA52" s="276"/>
      <c r="FB52" s="276"/>
      <c r="FC52" s="276"/>
      <c r="FD52" s="276"/>
      <c r="FE52" s="276"/>
      <c r="FF52" s="276"/>
      <c r="FG52" s="276"/>
      <c r="FH52" s="276"/>
      <c r="FI52" s="276"/>
      <c r="FJ52" s="276"/>
      <c r="FK52" s="276"/>
      <c r="FL52" s="276"/>
      <c r="FM52" s="276"/>
      <c r="FN52" s="276"/>
      <c r="FO52" s="276"/>
      <c r="FP52" s="276"/>
      <c r="FQ52" s="276"/>
      <c r="FR52" s="276"/>
      <c r="FS52" s="276"/>
      <c r="FT52" s="276"/>
      <c r="FU52" s="276"/>
      <c r="FV52" s="276"/>
      <c r="FW52" s="276"/>
      <c r="FX52" s="276"/>
      <c r="FY52" s="276"/>
      <c r="FZ52" s="276"/>
      <c r="GA52" s="276"/>
      <c r="GB52" s="276"/>
      <c r="GC52" s="276"/>
      <c r="GD52" s="276"/>
      <c r="GE52" s="276"/>
      <c r="GF52" s="276"/>
      <c r="GG52" s="276"/>
      <c r="GH52" s="276"/>
      <c r="GI52" s="276"/>
      <c r="GJ52" s="276"/>
      <c r="GK52" s="276"/>
      <c r="GL52" s="276"/>
      <c r="GM52" s="276"/>
      <c r="GN52" s="276"/>
      <c r="GO52" s="276"/>
      <c r="GP52" s="276"/>
      <c r="GQ52" s="276"/>
      <c r="GR52" s="276"/>
      <c r="GS52" s="276"/>
      <c r="GT52" s="276"/>
      <c r="GU52" s="276"/>
      <c r="GV52" s="276"/>
      <c r="GW52" s="276"/>
      <c r="GX52" s="276"/>
      <c r="GY52" s="276"/>
      <c r="GZ52" s="276"/>
      <c r="HA52" s="276"/>
      <c r="HB52" s="276"/>
      <c r="HC52" s="276"/>
      <c r="HD52" s="276"/>
      <c r="HE52" s="276"/>
      <c r="HF52" s="276"/>
      <c r="HG52" s="276"/>
      <c r="HH52" s="276"/>
      <c r="HI52" s="276"/>
      <c r="HJ52" s="276"/>
      <c r="HK52" s="276"/>
      <c r="HL52" s="276"/>
      <c r="HM52" s="276"/>
      <c r="HN52" s="276"/>
      <c r="HO52" s="276"/>
      <c r="HP52" s="276"/>
      <c r="HQ52" s="276"/>
      <c r="HR52" s="276"/>
      <c r="HS52" s="276"/>
      <c r="HT52" s="276"/>
      <c r="HU52" s="276"/>
      <c r="HV52" s="276"/>
      <c r="HW52" s="276"/>
      <c r="HX52" s="276"/>
      <c r="HY52" s="276"/>
      <c r="HZ52" s="276"/>
      <c r="IA52" s="276"/>
      <c r="IB52" s="276"/>
      <c r="IC52" s="276"/>
      <c r="ID52" s="276"/>
      <c r="IE52" s="276"/>
      <c r="IF52" s="276"/>
      <c r="IG52" s="276"/>
      <c r="IH52" s="276"/>
      <c r="II52" s="276"/>
      <c r="IJ52" s="276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  <c r="IW52" s="276"/>
    </row>
    <row r="53" s="266" customFormat="1" ht="24" customHeight="1" spans="1:257">
      <c r="A53" s="276"/>
      <c r="B53" s="276"/>
      <c r="C53" s="276"/>
      <c r="D53" s="276"/>
      <c r="E53" s="276"/>
      <c r="F53" s="290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  <c r="EL53" s="276"/>
      <c r="EM53" s="276"/>
      <c r="EN53" s="276"/>
      <c r="EO53" s="276"/>
      <c r="EP53" s="276"/>
      <c r="EQ53" s="276"/>
      <c r="ER53" s="276"/>
      <c r="ES53" s="276"/>
      <c r="ET53" s="276"/>
      <c r="EU53" s="276"/>
      <c r="EV53" s="276"/>
      <c r="EW53" s="276"/>
      <c r="EX53" s="276"/>
      <c r="EY53" s="276"/>
      <c r="EZ53" s="276"/>
      <c r="FA53" s="276"/>
      <c r="FB53" s="276"/>
      <c r="FC53" s="276"/>
      <c r="FD53" s="276"/>
      <c r="FE53" s="276"/>
      <c r="FF53" s="276"/>
      <c r="FG53" s="276"/>
      <c r="FH53" s="276"/>
      <c r="FI53" s="276"/>
      <c r="FJ53" s="276"/>
      <c r="FK53" s="276"/>
      <c r="FL53" s="276"/>
      <c r="FM53" s="276"/>
      <c r="FN53" s="276"/>
      <c r="FO53" s="276"/>
      <c r="FP53" s="276"/>
      <c r="FQ53" s="276"/>
      <c r="FR53" s="276"/>
      <c r="FS53" s="276"/>
      <c r="FT53" s="276"/>
      <c r="FU53" s="276"/>
      <c r="FV53" s="276"/>
      <c r="FW53" s="276"/>
      <c r="FX53" s="276"/>
      <c r="FY53" s="276"/>
      <c r="FZ53" s="276"/>
      <c r="GA53" s="276"/>
      <c r="GB53" s="276"/>
      <c r="GC53" s="276"/>
      <c r="GD53" s="276"/>
      <c r="GE53" s="276"/>
      <c r="GF53" s="276"/>
      <c r="GG53" s="276"/>
      <c r="GH53" s="276"/>
      <c r="GI53" s="276"/>
      <c r="GJ53" s="276"/>
      <c r="GK53" s="276"/>
      <c r="GL53" s="276"/>
      <c r="GM53" s="276"/>
      <c r="GN53" s="276"/>
      <c r="GO53" s="276"/>
      <c r="GP53" s="276"/>
      <c r="GQ53" s="276"/>
      <c r="GR53" s="276"/>
      <c r="GS53" s="276"/>
      <c r="GT53" s="276"/>
      <c r="GU53" s="276"/>
      <c r="GV53" s="276"/>
      <c r="GW53" s="276"/>
      <c r="GX53" s="276"/>
      <c r="GY53" s="276"/>
      <c r="GZ53" s="276"/>
      <c r="HA53" s="276"/>
      <c r="HB53" s="276"/>
      <c r="HC53" s="276"/>
      <c r="HD53" s="276"/>
      <c r="HE53" s="276"/>
      <c r="HF53" s="276"/>
      <c r="HG53" s="276"/>
      <c r="HH53" s="276"/>
      <c r="HI53" s="276"/>
      <c r="HJ53" s="276"/>
      <c r="HK53" s="276"/>
      <c r="HL53" s="276"/>
      <c r="HM53" s="276"/>
      <c r="HN53" s="276"/>
      <c r="HO53" s="276"/>
      <c r="HP53" s="276"/>
      <c r="HQ53" s="276"/>
      <c r="HR53" s="276"/>
      <c r="HS53" s="276"/>
      <c r="HT53" s="276"/>
      <c r="HU53" s="276"/>
      <c r="HV53" s="276"/>
      <c r="HW53" s="276"/>
      <c r="HX53" s="276"/>
      <c r="HY53" s="276"/>
      <c r="HZ53" s="276"/>
      <c r="IA53" s="276"/>
      <c r="IB53" s="276"/>
      <c r="IC53" s="276"/>
      <c r="ID53" s="276"/>
      <c r="IE53" s="276"/>
      <c r="IF53" s="276"/>
      <c r="IG53" s="276"/>
      <c r="IH53" s="276"/>
      <c r="II53" s="276"/>
      <c r="IJ53" s="276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  <c r="IW53" s="276"/>
    </row>
    <row r="54" s="266" customFormat="1" ht="24" customHeight="1" spans="1:257">
      <c r="A54" s="276"/>
      <c r="B54" s="276"/>
      <c r="C54" s="276"/>
      <c r="D54" s="276"/>
      <c r="E54" s="276"/>
      <c r="F54" s="290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6"/>
      <c r="FI54" s="276"/>
      <c r="FJ54" s="276"/>
      <c r="FK54" s="276"/>
      <c r="FL54" s="276"/>
      <c r="FM54" s="276"/>
      <c r="FN54" s="276"/>
      <c r="FO54" s="276"/>
      <c r="FP54" s="276"/>
      <c r="FQ54" s="276"/>
      <c r="FR54" s="276"/>
      <c r="FS54" s="276"/>
      <c r="FT54" s="276"/>
      <c r="FU54" s="276"/>
      <c r="FV54" s="276"/>
      <c r="FW54" s="276"/>
      <c r="FX54" s="276"/>
      <c r="FY54" s="276"/>
      <c r="FZ54" s="276"/>
      <c r="GA54" s="276"/>
      <c r="GB54" s="276"/>
      <c r="GC54" s="276"/>
      <c r="GD54" s="276"/>
      <c r="GE54" s="276"/>
      <c r="GF54" s="276"/>
      <c r="GG54" s="276"/>
      <c r="GH54" s="276"/>
      <c r="GI54" s="276"/>
      <c r="GJ54" s="276"/>
      <c r="GK54" s="276"/>
      <c r="GL54" s="276"/>
      <c r="GM54" s="276"/>
      <c r="GN54" s="276"/>
      <c r="GO54" s="276"/>
      <c r="GP54" s="276"/>
      <c r="GQ54" s="276"/>
      <c r="GR54" s="276"/>
      <c r="GS54" s="276"/>
      <c r="GT54" s="276"/>
      <c r="GU54" s="276"/>
      <c r="GV54" s="276"/>
      <c r="GW54" s="276"/>
      <c r="GX54" s="276"/>
      <c r="GY54" s="276"/>
      <c r="GZ54" s="276"/>
      <c r="HA54" s="276"/>
      <c r="HB54" s="276"/>
      <c r="HC54" s="276"/>
      <c r="HD54" s="276"/>
      <c r="HE54" s="276"/>
      <c r="HF54" s="276"/>
      <c r="HG54" s="276"/>
      <c r="HH54" s="276"/>
      <c r="HI54" s="276"/>
      <c r="HJ54" s="276"/>
      <c r="HK54" s="276"/>
      <c r="HL54" s="276"/>
      <c r="HM54" s="276"/>
      <c r="HN54" s="276"/>
      <c r="HO54" s="276"/>
      <c r="HP54" s="276"/>
      <c r="HQ54" s="276"/>
      <c r="HR54" s="276"/>
      <c r="HS54" s="276"/>
      <c r="HT54" s="276"/>
      <c r="HU54" s="276"/>
      <c r="HV54" s="276"/>
      <c r="HW54" s="276"/>
      <c r="HX54" s="276"/>
      <c r="HY54" s="276"/>
      <c r="HZ54" s="276"/>
      <c r="IA54" s="276"/>
      <c r="IB54" s="276"/>
      <c r="IC54" s="276"/>
      <c r="ID54" s="276"/>
      <c r="IE54" s="276"/>
      <c r="IF54" s="276"/>
      <c r="IG54" s="276"/>
      <c r="IH54" s="276"/>
      <c r="II54" s="276"/>
      <c r="IJ54" s="276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  <c r="IW54" s="276"/>
    </row>
    <row r="55" s="266" customFormat="1" ht="24" customHeight="1" spans="1:257">
      <c r="A55" s="276"/>
      <c r="B55" s="276"/>
      <c r="C55" s="276"/>
      <c r="D55" s="276"/>
      <c r="E55" s="276"/>
      <c r="F55" s="290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  <c r="FF55" s="276"/>
      <c r="FG55" s="276"/>
      <c r="FH55" s="276"/>
      <c r="FI55" s="276"/>
      <c r="FJ55" s="276"/>
      <c r="FK55" s="276"/>
      <c r="FL55" s="276"/>
      <c r="FM55" s="276"/>
      <c r="FN55" s="276"/>
      <c r="FO55" s="276"/>
      <c r="FP55" s="276"/>
      <c r="FQ55" s="276"/>
      <c r="FR55" s="276"/>
      <c r="FS55" s="276"/>
      <c r="FT55" s="276"/>
      <c r="FU55" s="276"/>
      <c r="FV55" s="276"/>
      <c r="FW55" s="276"/>
      <c r="FX55" s="276"/>
      <c r="FY55" s="276"/>
      <c r="FZ55" s="276"/>
      <c r="GA55" s="276"/>
      <c r="GB55" s="276"/>
      <c r="GC55" s="276"/>
      <c r="GD55" s="276"/>
      <c r="GE55" s="276"/>
      <c r="GF55" s="276"/>
      <c r="GG55" s="276"/>
      <c r="GH55" s="276"/>
      <c r="GI55" s="276"/>
      <c r="GJ55" s="276"/>
      <c r="GK55" s="276"/>
      <c r="GL55" s="276"/>
      <c r="GM55" s="276"/>
      <c r="GN55" s="276"/>
      <c r="GO55" s="276"/>
      <c r="GP55" s="276"/>
      <c r="GQ55" s="276"/>
      <c r="GR55" s="276"/>
      <c r="GS55" s="276"/>
      <c r="GT55" s="276"/>
      <c r="GU55" s="276"/>
      <c r="GV55" s="276"/>
      <c r="GW55" s="276"/>
      <c r="GX55" s="276"/>
      <c r="GY55" s="276"/>
      <c r="GZ55" s="276"/>
      <c r="HA55" s="276"/>
      <c r="HB55" s="276"/>
      <c r="HC55" s="276"/>
      <c r="HD55" s="276"/>
      <c r="HE55" s="276"/>
      <c r="HF55" s="276"/>
      <c r="HG55" s="276"/>
      <c r="HH55" s="276"/>
      <c r="HI55" s="276"/>
      <c r="HJ55" s="276"/>
      <c r="HK55" s="276"/>
      <c r="HL55" s="276"/>
      <c r="HM55" s="276"/>
      <c r="HN55" s="276"/>
      <c r="HO55" s="276"/>
      <c r="HP55" s="276"/>
      <c r="HQ55" s="276"/>
      <c r="HR55" s="276"/>
      <c r="HS55" s="276"/>
      <c r="HT55" s="276"/>
      <c r="HU55" s="276"/>
      <c r="HV55" s="276"/>
      <c r="HW55" s="276"/>
      <c r="HX55" s="276"/>
      <c r="HY55" s="276"/>
      <c r="HZ55" s="276"/>
      <c r="IA55" s="276"/>
      <c r="IB55" s="276"/>
      <c r="IC55" s="276"/>
      <c r="ID55" s="276"/>
      <c r="IE55" s="276"/>
      <c r="IF55" s="276"/>
      <c r="IG55" s="276"/>
      <c r="IH55" s="276"/>
      <c r="II55" s="276"/>
      <c r="IJ55" s="276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  <c r="IW55" s="276"/>
    </row>
    <row r="56" s="266" customFormat="1" ht="24" customHeight="1" spans="1:257">
      <c r="A56" s="276"/>
      <c r="B56" s="276"/>
      <c r="C56" s="276"/>
      <c r="D56" s="276"/>
      <c r="E56" s="276"/>
      <c r="F56" s="290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6"/>
      <c r="DD56" s="276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  <c r="FF56" s="276"/>
      <c r="FG56" s="276"/>
      <c r="FH56" s="276"/>
      <c r="FI56" s="276"/>
      <c r="FJ56" s="276"/>
      <c r="FK56" s="276"/>
      <c r="FL56" s="276"/>
      <c r="FM56" s="276"/>
      <c r="FN56" s="276"/>
      <c r="FO56" s="276"/>
      <c r="FP56" s="276"/>
      <c r="FQ56" s="276"/>
      <c r="FR56" s="276"/>
      <c r="FS56" s="276"/>
      <c r="FT56" s="276"/>
      <c r="FU56" s="276"/>
      <c r="FV56" s="276"/>
      <c r="FW56" s="276"/>
      <c r="FX56" s="276"/>
      <c r="FY56" s="276"/>
      <c r="FZ56" s="276"/>
      <c r="GA56" s="276"/>
      <c r="GB56" s="276"/>
      <c r="GC56" s="276"/>
      <c r="GD56" s="276"/>
      <c r="GE56" s="276"/>
      <c r="GF56" s="276"/>
      <c r="GG56" s="276"/>
      <c r="GH56" s="276"/>
      <c r="GI56" s="276"/>
      <c r="GJ56" s="276"/>
      <c r="GK56" s="276"/>
      <c r="GL56" s="276"/>
      <c r="GM56" s="276"/>
      <c r="GN56" s="276"/>
      <c r="GO56" s="276"/>
      <c r="GP56" s="276"/>
      <c r="GQ56" s="276"/>
      <c r="GR56" s="276"/>
      <c r="GS56" s="276"/>
      <c r="GT56" s="276"/>
      <c r="GU56" s="276"/>
      <c r="GV56" s="276"/>
      <c r="GW56" s="276"/>
      <c r="GX56" s="276"/>
      <c r="GY56" s="276"/>
      <c r="GZ56" s="276"/>
      <c r="HA56" s="276"/>
      <c r="HB56" s="276"/>
      <c r="HC56" s="276"/>
      <c r="HD56" s="276"/>
      <c r="HE56" s="276"/>
      <c r="HF56" s="276"/>
      <c r="HG56" s="276"/>
      <c r="HH56" s="276"/>
      <c r="HI56" s="276"/>
      <c r="HJ56" s="276"/>
      <c r="HK56" s="276"/>
      <c r="HL56" s="276"/>
      <c r="HM56" s="276"/>
      <c r="HN56" s="276"/>
      <c r="HO56" s="276"/>
      <c r="HP56" s="276"/>
      <c r="HQ56" s="276"/>
      <c r="HR56" s="276"/>
      <c r="HS56" s="276"/>
      <c r="HT56" s="276"/>
      <c r="HU56" s="276"/>
      <c r="HV56" s="276"/>
      <c r="HW56" s="276"/>
      <c r="HX56" s="276"/>
      <c r="HY56" s="276"/>
      <c r="HZ56" s="276"/>
      <c r="IA56" s="276"/>
      <c r="IB56" s="276"/>
      <c r="IC56" s="276"/>
      <c r="ID56" s="276"/>
      <c r="IE56" s="276"/>
      <c r="IF56" s="276"/>
      <c r="IG56" s="276"/>
      <c r="IH56" s="276"/>
      <c r="II56" s="276"/>
      <c r="IJ56" s="276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  <c r="IW56" s="276"/>
    </row>
    <row r="57" s="266" customFormat="1" ht="24" customHeight="1" spans="1:257">
      <c r="A57" s="276"/>
      <c r="B57" s="276"/>
      <c r="C57" s="276"/>
      <c r="D57" s="276"/>
      <c r="E57" s="276"/>
      <c r="F57" s="290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  <c r="FF57" s="276"/>
      <c r="FG57" s="276"/>
      <c r="FH57" s="276"/>
      <c r="FI57" s="276"/>
      <c r="FJ57" s="276"/>
      <c r="FK57" s="276"/>
      <c r="FL57" s="276"/>
      <c r="FM57" s="276"/>
      <c r="FN57" s="276"/>
      <c r="FO57" s="276"/>
      <c r="FP57" s="276"/>
      <c r="FQ57" s="276"/>
      <c r="FR57" s="276"/>
      <c r="FS57" s="276"/>
      <c r="FT57" s="276"/>
      <c r="FU57" s="276"/>
      <c r="FV57" s="276"/>
      <c r="FW57" s="276"/>
      <c r="FX57" s="276"/>
      <c r="FY57" s="276"/>
      <c r="FZ57" s="276"/>
      <c r="GA57" s="276"/>
      <c r="GB57" s="276"/>
      <c r="GC57" s="276"/>
      <c r="GD57" s="276"/>
      <c r="GE57" s="276"/>
      <c r="GF57" s="276"/>
      <c r="GG57" s="276"/>
      <c r="GH57" s="276"/>
      <c r="GI57" s="276"/>
      <c r="GJ57" s="276"/>
      <c r="GK57" s="276"/>
      <c r="GL57" s="276"/>
      <c r="GM57" s="276"/>
      <c r="GN57" s="276"/>
      <c r="GO57" s="276"/>
      <c r="GP57" s="276"/>
      <c r="GQ57" s="276"/>
      <c r="GR57" s="276"/>
      <c r="GS57" s="276"/>
      <c r="GT57" s="276"/>
      <c r="GU57" s="276"/>
      <c r="GV57" s="276"/>
      <c r="GW57" s="276"/>
      <c r="GX57" s="276"/>
      <c r="GY57" s="276"/>
      <c r="GZ57" s="276"/>
      <c r="HA57" s="276"/>
      <c r="HB57" s="276"/>
      <c r="HC57" s="276"/>
      <c r="HD57" s="276"/>
      <c r="HE57" s="276"/>
      <c r="HF57" s="276"/>
      <c r="HG57" s="276"/>
      <c r="HH57" s="276"/>
      <c r="HI57" s="276"/>
      <c r="HJ57" s="276"/>
      <c r="HK57" s="276"/>
      <c r="HL57" s="276"/>
      <c r="HM57" s="276"/>
      <c r="HN57" s="276"/>
      <c r="HO57" s="276"/>
      <c r="HP57" s="276"/>
      <c r="HQ57" s="276"/>
      <c r="HR57" s="276"/>
      <c r="HS57" s="276"/>
      <c r="HT57" s="276"/>
      <c r="HU57" s="276"/>
      <c r="HV57" s="276"/>
      <c r="HW57" s="276"/>
      <c r="HX57" s="276"/>
      <c r="HY57" s="276"/>
      <c r="HZ57" s="276"/>
      <c r="IA57" s="276"/>
      <c r="IB57" s="276"/>
      <c r="IC57" s="276"/>
      <c r="ID57" s="276"/>
      <c r="IE57" s="276"/>
      <c r="IF57" s="276"/>
      <c r="IG57" s="276"/>
      <c r="IH57" s="276"/>
      <c r="II57" s="276"/>
      <c r="IJ57" s="276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  <c r="IW57" s="276"/>
    </row>
    <row r="58" s="266" customFormat="1" ht="24" customHeight="1" spans="1:257">
      <c r="A58" s="276"/>
      <c r="B58" s="276"/>
      <c r="C58" s="276"/>
      <c r="D58" s="276"/>
      <c r="E58" s="276"/>
      <c r="F58" s="290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6"/>
      <c r="CU58" s="276"/>
      <c r="CV58" s="276"/>
      <c r="CW58" s="276"/>
      <c r="CX58" s="276"/>
      <c r="CY58" s="276"/>
      <c r="CZ58" s="276"/>
      <c r="DA58" s="276"/>
      <c r="DB58" s="276"/>
      <c r="DC58" s="276"/>
      <c r="DD58" s="276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  <c r="FF58" s="276"/>
      <c r="FG58" s="276"/>
      <c r="FH58" s="276"/>
      <c r="FI58" s="276"/>
      <c r="FJ58" s="276"/>
      <c r="FK58" s="276"/>
      <c r="FL58" s="276"/>
      <c r="FM58" s="276"/>
      <c r="FN58" s="276"/>
      <c r="FO58" s="276"/>
      <c r="FP58" s="276"/>
      <c r="FQ58" s="276"/>
      <c r="FR58" s="276"/>
      <c r="FS58" s="276"/>
      <c r="FT58" s="276"/>
      <c r="FU58" s="276"/>
      <c r="FV58" s="276"/>
      <c r="FW58" s="276"/>
      <c r="FX58" s="276"/>
      <c r="FY58" s="276"/>
      <c r="FZ58" s="276"/>
      <c r="GA58" s="276"/>
      <c r="GB58" s="276"/>
      <c r="GC58" s="276"/>
      <c r="GD58" s="276"/>
      <c r="GE58" s="276"/>
      <c r="GF58" s="276"/>
      <c r="GG58" s="276"/>
      <c r="GH58" s="276"/>
      <c r="GI58" s="276"/>
      <c r="GJ58" s="276"/>
      <c r="GK58" s="276"/>
      <c r="GL58" s="276"/>
      <c r="GM58" s="276"/>
      <c r="GN58" s="276"/>
      <c r="GO58" s="276"/>
      <c r="GP58" s="276"/>
      <c r="GQ58" s="276"/>
      <c r="GR58" s="276"/>
      <c r="GS58" s="276"/>
      <c r="GT58" s="276"/>
      <c r="GU58" s="276"/>
      <c r="GV58" s="276"/>
      <c r="GW58" s="276"/>
      <c r="GX58" s="276"/>
      <c r="GY58" s="276"/>
      <c r="GZ58" s="276"/>
      <c r="HA58" s="276"/>
      <c r="HB58" s="276"/>
      <c r="HC58" s="276"/>
      <c r="HD58" s="276"/>
      <c r="HE58" s="276"/>
      <c r="HF58" s="276"/>
      <c r="HG58" s="276"/>
      <c r="HH58" s="276"/>
      <c r="HI58" s="276"/>
      <c r="HJ58" s="276"/>
      <c r="HK58" s="276"/>
      <c r="HL58" s="276"/>
      <c r="HM58" s="276"/>
      <c r="HN58" s="276"/>
      <c r="HO58" s="276"/>
      <c r="HP58" s="276"/>
      <c r="HQ58" s="276"/>
      <c r="HR58" s="276"/>
      <c r="HS58" s="276"/>
      <c r="HT58" s="276"/>
      <c r="HU58" s="276"/>
      <c r="HV58" s="276"/>
      <c r="HW58" s="276"/>
      <c r="HX58" s="276"/>
      <c r="HY58" s="276"/>
      <c r="HZ58" s="276"/>
      <c r="IA58" s="276"/>
      <c r="IB58" s="276"/>
      <c r="IC58" s="276"/>
      <c r="ID58" s="276"/>
      <c r="IE58" s="276"/>
      <c r="IF58" s="276"/>
      <c r="IG58" s="276"/>
      <c r="IH58" s="276"/>
      <c r="II58" s="276"/>
      <c r="IJ58" s="276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  <c r="IW58" s="276"/>
    </row>
    <row r="59" s="266" customFormat="1" ht="24" customHeight="1" spans="1:257">
      <c r="A59" s="276"/>
      <c r="B59" s="276"/>
      <c r="C59" s="276"/>
      <c r="D59" s="276"/>
      <c r="E59" s="276"/>
      <c r="F59" s="290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6"/>
      <c r="FI59" s="276"/>
      <c r="FJ59" s="276"/>
      <c r="FK59" s="276"/>
      <c r="FL59" s="276"/>
      <c r="FM59" s="276"/>
      <c r="FN59" s="276"/>
      <c r="FO59" s="276"/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76"/>
      <c r="GK59" s="276"/>
      <c r="GL59" s="276"/>
      <c r="GM59" s="276"/>
      <c r="GN59" s="276"/>
      <c r="GO59" s="276"/>
      <c r="GP59" s="276"/>
      <c r="GQ59" s="276"/>
      <c r="GR59" s="276"/>
      <c r="GS59" s="276"/>
      <c r="GT59" s="276"/>
      <c r="GU59" s="276"/>
      <c r="GV59" s="276"/>
      <c r="GW59" s="276"/>
      <c r="GX59" s="276"/>
      <c r="GY59" s="276"/>
      <c r="GZ59" s="276"/>
      <c r="HA59" s="276"/>
      <c r="HB59" s="276"/>
      <c r="HC59" s="276"/>
      <c r="HD59" s="276"/>
      <c r="HE59" s="276"/>
      <c r="HF59" s="276"/>
      <c r="HG59" s="276"/>
      <c r="HH59" s="276"/>
      <c r="HI59" s="276"/>
      <c r="HJ59" s="276"/>
      <c r="HK59" s="276"/>
      <c r="HL59" s="276"/>
      <c r="HM59" s="276"/>
      <c r="HN59" s="276"/>
      <c r="HO59" s="276"/>
      <c r="HP59" s="276"/>
      <c r="HQ59" s="276"/>
      <c r="HR59" s="276"/>
      <c r="HS59" s="276"/>
      <c r="HT59" s="276"/>
      <c r="HU59" s="276"/>
      <c r="HV59" s="276"/>
      <c r="HW59" s="276"/>
      <c r="HX59" s="276"/>
      <c r="HY59" s="276"/>
      <c r="HZ59" s="276"/>
      <c r="IA59" s="276"/>
      <c r="IB59" s="276"/>
      <c r="IC59" s="276"/>
      <c r="ID59" s="276"/>
      <c r="IE59" s="276"/>
      <c r="IF59" s="276"/>
      <c r="IG59" s="276"/>
      <c r="IH59" s="276"/>
      <c r="II59" s="276"/>
      <c r="IJ59" s="276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  <c r="IW59" s="276"/>
    </row>
    <row r="60" s="266" customFormat="1" ht="24" customHeight="1" spans="1:257">
      <c r="A60" s="276"/>
      <c r="B60" s="276"/>
      <c r="C60" s="276"/>
      <c r="D60" s="276"/>
      <c r="E60" s="276"/>
      <c r="F60" s="290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6"/>
      <c r="EL60" s="276"/>
      <c r="EM60" s="276"/>
      <c r="EN60" s="276"/>
      <c r="EO60" s="276"/>
      <c r="EP60" s="276"/>
      <c r="EQ60" s="276"/>
      <c r="ER60" s="276"/>
      <c r="ES60" s="276"/>
      <c r="ET60" s="276"/>
      <c r="EU60" s="276"/>
      <c r="EV60" s="276"/>
      <c r="EW60" s="276"/>
      <c r="EX60" s="276"/>
      <c r="EY60" s="276"/>
      <c r="EZ60" s="276"/>
      <c r="FA60" s="276"/>
      <c r="FB60" s="276"/>
      <c r="FC60" s="276"/>
      <c r="FD60" s="276"/>
      <c r="FE60" s="276"/>
      <c r="FF60" s="276"/>
      <c r="FG60" s="276"/>
      <c r="FH60" s="276"/>
      <c r="FI60" s="276"/>
      <c r="FJ60" s="276"/>
      <c r="FK60" s="276"/>
      <c r="FL60" s="276"/>
      <c r="FM60" s="276"/>
      <c r="FN60" s="276"/>
      <c r="FO60" s="276"/>
      <c r="FP60" s="276"/>
      <c r="FQ60" s="276"/>
      <c r="FR60" s="276"/>
      <c r="FS60" s="276"/>
      <c r="FT60" s="276"/>
      <c r="FU60" s="276"/>
      <c r="FV60" s="276"/>
      <c r="FW60" s="276"/>
      <c r="FX60" s="276"/>
      <c r="FY60" s="276"/>
      <c r="FZ60" s="276"/>
      <c r="GA60" s="276"/>
      <c r="GB60" s="276"/>
      <c r="GC60" s="276"/>
      <c r="GD60" s="276"/>
      <c r="GE60" s="276"/>
      <c r="GF60" s="276"/>
      <c r="GG60" s="276"/>
      <c r="GH60" s="276"/>
      <c r="GI60" s="276"/>
      <c r="GJ60" s="276"/>
      <c r="GK60" s="276"/>
      <c r="GL60" s="276"/>
      <c r="GM60" s="276"/>
      <c r="GN60" s="276"/>
      <c r="GO60" s="276"/>
      <c r="GP60" s="276"/>
      <c r="GQ60" s="276"/>
      <c r="GR60" s="276"/>
      <c r="GS60" s="276"/>
      <c r="GT60" s="276"/>
      <c r="GU60" s="276"/>
      <c r="GV60" s="276"/>
      <c r="GW60" s="276"/>
      <c r="GX60" s="276"/>
      <c r="GY60" s="276"/>
      <c r="GZ60" s="276"/>
      <c r="HA60" s="276"/>
      <c r="HB60" s="276"/>
      <c r="HC60" s="276"/>
      <c r="HD60" s="276"/>
      <c r="HE60" s="276"/>
      <c r="HF60" s="276"/>
      <c r="HG60" s="276"/>
      <c r="HH60" s="276"/>
      <c r="HI60" s="276"/>
      <c r="HJ60" s="276"/>
      <c r="HK60" s="276"/>
      <c r="HL60" s="276"/>
      <c r="HM60" s="276"/>
      <c r="HN60" s="276"/>
      <c r="HO60" s="276"/>
      <c r="HP60" s="276"/>
      <c r="HQ60" s="276"/>
      <c r="HR60" s="276"/>
      <c r="HS60" s="276"/>
      <c r="HT60" s="276"/>
      <c r="HU60" s="276"/>
      <c r="HV60" s="276"/>
      <c r="HW60" s="276"/>
      <c r="HX60" s="276"/>
      <c r="HY60" s="276"/>
      <c r="HZ60" s="276"/>
      <c r="IA60" s="276"/>
      <c r="IB60" s="276"/>
      <c r="IC60" s="276"/>
      <c r="ID60" s="276"/>
      <c r="IE60" s="276"/>
      <c r="IF60" s="276"/>
      <c r="IG60" s="276"/>
      <c r="IH60" s="276"/>
      <c r="II60" s="276"/>
      <c r="IJ60" s="276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  <c r="IW60" s="276"/>
    </row>
    <row r="61" s="266" customFormat="1" ht="24" customHeight="1" spans="1:257">
      <c r="A61" s="276"/>
      <c r="B61" s="276"/>
      <c r="C61" s="276"/>
      <c r="D61" s="276"/>
      <c r="E61" s="276"/>
      <c r="F61" s="290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6"/>
      <c r="FI61" s="276"/>
      <c r="FJ61" s="276"/>
      <c r="FK61" s="276"/>
      <c r="FL61" s="276"/>
      <c r="FM61" s="276"/>
      <c r="FN61" s="276"/>
      <c r="FO61" s="276"/>
      <c r="FP61" s="276"/>
      <c r="FQ61" s="276"/>
      <c r="FR61" s="276"/>
      <c r="FS61" s="276"/>
      <c r="FT61" s="276"/>
      <c r="FU61" s="276"/>
      <c r="FV61" s="276"/>
      <c r="FW61" s="276"/>
      <c r="FX61" s="276"/>
      <c r="FY61" s="276"/>
      <c r="FZ61" s="276"/>
      <c r="GA61" s="276"/>
      <c r="GB61" s="276"/>
      <c r="GC61" s="276"/>
      <c r="GD61" s="276"/>
      <c r="GE61" s="276"/>
      <c r="GF61" s="276"/>
      <c r="GG61" s="276"/>
      <c r="GH61" s="276"/>
      <c r="GI61" s="276"/>
      <c r="GJ61" s="276"/>
      <c r="GK61" s="276"/>
      <c r="GL61" s="276"/>
      <c r="GM61" s="276"/>
      <c r="GN61" s="276"/>
      <c r="GO61" s="276"/>
      <c r="GP61" s="276"/>
      <c r="GQ61" s="276"/>
      <c r="GR61" s="276"/>
      <c r="GS61" s="276"/>
      <c r="GT61" s="276"/>
      <c r="GU61" s="276"/>
      <c r="GV61" s="276"/>
      <c r="GW61" s="276"/>
      <c r="GX61" s="276"/>
      <c r="GY61" s="276"/>
      <c r="GZ61" s="276"/>
      <c r="HA61" s="276"/>
      <c r="HB61" s="276"/>
      <c r="HC61" s="276"/>
      <c r="HD61" s="276"/>
      <c r="HE61" s="276"/>
      <c r="HF61" s="276"/>
      <c r="HG61" s="276"/>
      <c r="HH61" s="276"/>
      <c r="HI61" s="276"/>
      <c r="HJ61" s="276"/>
      <c r="HK61" s="276"/>
      <c r="HL61" s="276"/>
      <c r="HM61" s="276"/>
      <c r="HN61" s="276"/>
      <c r="HO61" s="276"/>
      <c r="HP61" s="276"/>
      <c r="HQ61" s="276"/>
      <c r="HR61" s="276"/>
      <c r="HS61" s="276"/>
      <c r="HT61" s="276"/>
      <c r="HU61" s="276"/>
      <c r="HV61" s="276"/>
      <c r="HW61" s="276"/>
      <c r="HX61" s="276"/>
      <c r="HY61" s="276"/>
      <c r="HZ61" s="276"/>
      <c r="IA61" s="276"/>
      <c r="IB61" s="276"/>
      <c r="IC61" s="276"/>
      <c r="ID61" s="276"/>
      <c r="IE61" s="276"/>
      <c r="IF61" s="276"/>
      <c r="IG61" s="276"/>
      <c r="IH61" s="276"/>
      <c r="II61" s="276"/>
      <c r="IJ61" s="276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  <c r="IW61" s="276"/>
    </row>
    <row r="62" s="266" customFormat="1" ht="24" customHeight="1" spans="1:257">
      <c r="A62" s="276"/>
      <c r="B62" s="276"/>
      <c r="C62" s="276"/>
      <c r="D62" s="276"/>
      <c r="E62" s="276"/>
      <c r="F62" s="290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276"/>
      <c r="DE62" s="276"/>
      <c r="DF62" s="276"/>
      <c r="DG62" s="276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  <c r="EL62" s="276"/>
      <c r="EM62" s="276"/>
      <c r="EN62" s="276"/>
      <c r="EO62" s="276"/>
      <c r="EP62" s="276"/>
      <c r="EQ62" s="276"/>
      <c r="ER62" s="276"/>
      <c r="ES62" s="276"/>
      <c r="ET62" s="276"/>
      <c r="EU62" s="276"/>
      <c r="EV62" s="276"/>
      <c r="EW62" s="276"/>
      <c r="EX62" s="276"/>
      <c r="EY62" s="276"/>
      <c r="EZ62" s="276"/>
      <c r="FA62" s="276"/>
      <c r="FB62" s="276"/>
      <c r="FC62" s="276"/>
      <c r="FD62" s="276"/>
      <c r="FE62" s="276"/>
      <c r="FF62" s="276"/>
      <c r="FG62" s="276"/>
      <c r="FH62" s="276"/>
      <c r="FI62" s="276"/>
      <c r="FJ62" s="276"/>
      <c r="FK62" s="276"/>
      <c r="FL62" s="276"/>
      <c r="FM62" s="276"/>
      <c r="FN62" s="276"/>
      <c r="FO62" s="276"/>
      <c r="FP62" s="276"/>
      <c r="FQ62" s="276"/>
      <c r="FR62" s="276"/>
      <c r="FS62" s="276"/>
      <c r="FT62" s="276"/>
      <c r="FU62" s="276"/>
      <c r="FV62" s="276"/>
      <c r="FW62" s="276"/>
      <c r="FX62" s="276"/>
      <c r="FY62" s="276"/>
      <c r="FZ62" s="276"/>
      <c r="GA62" s="276"/>
      <c r="GB62" s="276"/>
      <c r="GC62" s="276"/>
      <c r="GD62" s="276"/>
      <c r="GE62" s="276"/>
      <c r="GF62" s="276"/>
      <c r="GG62" s="276"/>
      <c r="GH62" s="276"/>
      <c r="GI62" s="276"/>
      <c r="GJ62" s="276"/>
      <c r="GK62" s="276"/>
      <c r="GL62" s="276"/>
      <c r="GM62" s="276"/>
      <c r="GN62" s="276"/>
      <c r="GO62" s="276"/>
      <c r="GP62" s="276"/>
      <c r="GQ62" s="276"/>
      <c r="GR62" s="276"/>
      <c r="GS62" s="276"/>
      <c r="GT62" s="276"/>
      <c r="GU62" s="276"/>
      <c r="GV62" s="276"/>
      <c r="GW62" s="276"/>
      <c r="GX62" s="276"/>
      <c r="GY62" s="276"/>
      <c r="GZ62" s="276"/>
      <c r="HA62" s="276"/>
      <c r="HB62" s="276"/>
      <c r="HC62" s="276"/>
      <c r="HD62" s="276"/>
      <c r="HE62" s="276"/>
      <c r="HF62" s="276"/>
      <c r="HG62" s="276"/>
      <c r="HH62" s="276"/>
      <c r="HI62" s="276"/>
      <c r="HJ62" s="276"/>
      <c r="HK62" s="276"/>
      <c r="HL62" s="276"/>
      <c r="HM62" s="276"/>
      <c r="HN62" s="276"/>
      <c r="HO62" s="276"/>
      <c r="HP62" s="276"/>
      <c r="HQ62" s="276"/>
      <c r="HR62" s="276"/>
      <c r="HS62" s="276"/>
      <c r="HT62" s="276"/>
      <c r="HU62" s="276"/>
      <c r="HV62" s="276"/>
      <c r="HW62" s="276"/>
      <c r="HX62" s="276"/>
      <c r="HY62" s="276"/>
      <c r="HZ62" s="276"/>
      <c r="IA62" s="276"/>
      <c r="IB62" s="276"/>
      <c r="IC62" s="276"/>
      <c r="ID62" s="276"/>
      <c r="IE62" s="276"/>
      <c r="IF62" s="276"/>
      <c r="IG62" s="276"/>
      <c r="IH62" s="276"/>
      <c r="II62" s="276"/>
      <c r="IJ62" s="276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  <c r="IW62" s="276"/>
    </row>
    <row r="63" s="266" customFormat="1" ht="24" customHeight="1" spans="1:257">
      <c r="A63" s="276"/>
      <c r="B63" s="276"/>
      <c r="C63" s="276"/>
      <c r="D63" s="276"/>
      <c r="E63" s="276"/>
      <c r="F63" s="290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276"/>
      <c r="DE63" s="276"/>
      <c r="DF63" s="276"/>
      <c r="DG63" s="276"/>
      <c r="DH63" s="276"/>
      <c r="DI63" s="276"/>
      <c r="DJ63" s="276"/>
      <c r="DK63" s="276"/>
      <c r="DL63" s="276"/>
      <c r="DM63" s="276"/>
      <c r="DN63" s="276"/>
      <c r="DO63" s="276"/>
      <c r="DP63" s="276"/>
      <c r="DQ63" s="276"/>
      <c r="DR63" s="276"/>
      <c r="DS63" s="276"/>
      <c r="DT63" s="276"/>
      <c r="DU63" s="276"/>
      <c r="DV63" s="276"/>
      <c r="DW63" s="276"/>
      <c r="DX63" s="276"/>
      <c r="DY63" s="276"/>
      <c r="DZ63" s="276"/>
      <c r="EA63" s="276"/>
      <c r="EB63" s="276"/>
      <c r="EC63" s="276"/>
      <c r="ED63" s="276"/>
      <c r="EE63" s="276"/>
      <c r="EF63" s="276"/>
      <c r="EG63" s="276"/>
      <c r="EH63" s="276"/>
      <c r="EI63" s="276"/>
      <c r="EJ63" s="276"/>
      <c r="EK63" s="276"/>
      <c r="EL63" s="276"/>
      <c r="EM63" s="276"/>
      <c r="EN63" s="276"/>
      <c r="EO63" s="276"/>
      <c r="EP63" s="276"/>
      <c r="EQ63" s="276"/>
      <c r="ER63" s="276"/>
      <c r="ES63" s="276"/>
      <c r="ET63" s="276"/>
      <c r="EU63" s="276"/>
      <c r="EV63" s="276"/>
      <c r="EW63" s="276"/>
      <c r="EX63" s="276"/>
      <c r="EY63" s="276"/>
      <c r="EZ63" s="276"/>
      <c r="FA63" s="276"/>
      <c r="FB63" s="276"/>
      <c r="FC63" s="276"/>
      <c r="FD63" s="276"/>
      <c r="FE63" s="276"/>
      <c r="FF63" s="276"/>
      <c r="FG63" s="276"/>
      <c r="FH63" s="276"/>
      <c r="FI63" s="276"/>
      <c r="FJ63" s="276"/>
      <c r="FK63" s="276"/>
      <c r="FL63" s="276"/>
      <c r="FM63" s="276"/>
      <c r="FN63" s="276"/>
      <c r="FO63" s="276"/>
      <c r="FP63" s="276"/>
      <c r="FQ63" s="276"/>
      <c r="FR63" s="276"/>
      <c r="FS63" s="276"/>
      <c r="FT63" s="276"/>
      <c r="FU63" s="276"/>
      <c r="FV63" s="276"/>
      <c r="FW63" s="276"/>
      <c r="FX63" s="276"/>
      <c r="FY63" s="276"/>
      <c r="FZ63" s="276"/>
      <c r="GA63" s="276"/>
      <c r="GB63" s="276"/>
      <c r="GC63" s="276"/>
      <c r="GD63" s="276"/>
      <c r="GE63" s="276"/>
      <c r="GF63" s="276"/>
      <c r="GG63" s="276"/>
      <c r="GH63" s="276"/>
      <c r="GI63" s="276"/>
      <c r="GJ63" s="276"/>
      <c r="GK63" s="276"/>
      <c r="GL63" s="276"/>
      <c r="GM63" s="276"/>
      <c r="GN63" s="276"/>
      <c r="GO63" s="276"/>
      <c r="GP63" s="276"/>
      <c r="GQ63" s="276"/>
      <c r="GR63" s="276"/>
      <c r="GS63" s="276"/>
      <c r="GT63" s="276"/>
      <c r="GU63" s="276"/>
      <c r="GV63" s="276"/>
      <c r="GW63" s="276"/>
      <c r="GX63" s="276"/>
      <c r="GY63" s="276"/>
      <c r="GZ63" s="276"/>
      <c r="HA63" s="276"/>
      <c r="HB63" s="276"/>
      <c r="HC63" s="276"/>
      <c r="HD63" s="276"/>
      <c r="HE63" s="276"/>
      <c r="HF63" s="276"/>
      <c r="HG63" s="276"/>
      <c r="HH63" s="276"/>
      <c r="HI63" s="276"/>
      <c r="HJ63" s="276"/>
      <c r="HK63" s="276"/>
      <c r="HL63" s="276"/>
      <c r="HM63" s="276"/>
      <c r="HN63" s="276"/>
      <c r="HO63" s="276"/>
      <c r="HP63" s="276"/>
      <c r="HQ63" s="276"/>
      <c r="HR63" s="276"/>
      <c r="HS63" s="276"/>
      <c r="HT63" s="276"/>
      <c r="HU63" s="276"/>
      <c r="HV63" s="276"/>
      <c r="HW63" s="276"/>
      <c r="HX63" s="276"/>
      <c r="HY63" s="276"/>
      <c r="HZ63" s="276"/>
      <c r="IA63" s="276"/>
      <c r="IB63" s="276"/>
      <c r="IC63" s="276"/>
      <c r="ID63" s="276"/>
      <c r="IE63" s="276"/>
      <c r="IF63" s="276"/>
      <c r="IG63" s="276"/>
      <c r="IH63" s="276"/>
      <c r="II63" s="276"/>
      <c r="IJ63" s="276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  <c r="IW63" s="276"/>
    </row>
    <row r="64" s="266" customFormat="1" ht="24" customHeight="1" spans="1:257">
      <c r="A64" s="276"/>
      <c r="B64" s="276"/>
      <c r="C64" s="276"/>
      <c r="D64" s="276"/>
      <c r="E64" s="276"/>
      <c r="F64" s="290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  <c r="FF64" s="276"/>
      <c r="FG64" s="276"/>
      <c r="FH64" s="276"/>
      <c r="FI64" s="276"/>
      <c r="FJ64" s="276"/>
      <c r="FK64" s="276"/>
      <c r="FL64" s="276"/>
      <c r="FM64" s="276"/>
      <c r="FN64" s="276"/>
      <c r="FO64" s="276"/>
      <c r="FP64" s="276"/>
      <c r="FQ64" s="276"/>
      <c r="FR64" s="276"/>
      <c r="FS64" s="276"/>
      <c r="FT64" s="276"/>
      <c r="FU64" s="276"/>
      <c r="FV64" s="276"/>
      <c r="FW64" s="276"/>
      <c r="FX64" s="276"/>
      <c r="FY64" s="276"/>
      <c r="FZ64" s="276"/>
      <c r="GA64" s="276"/>
      <c r="GB64" s="276"/>
      <c r="GC64" s="276"/>
      <c r="GD64" s="276"/>
      <c r="GE64" s="276"/>
      <c r="GF64" s="276"/>
      <c r="GG64" s="276"/>
      <c r="GH64" s="276"/>
      <c r="GI64" s="276"/>
      <c r="GJ64" s="276"/>
      <c r="GK64" s="276"/>
      <c r="GL64" s="276"/>
      <c r="GM64" s="276"/>
      <c r="GN64" s="276"/>
      <c r="GO64" s="276"/>
      <c r="GP64" s="276"/>
      <c r="GQ64" s="276"/>
      <c r="GR64" s="276"/>
      <c r="GS64" s="276"/>
      <c r="GT64" s="276"/>
      <c r="GU64" s="276"/>
      <c r="GV64" s="276"/>
      <c r="GW64" s="276"/>
      <c r="GX64" s="276"/>
      <c r="GY64" s="276"/>
      <c r="GZ64" s="276"/>
      <c r="HA64" s="276"/>
      <c r="HB64" s="276"/>
      <c r="HC64" s="276"/>
      <c r="HD64" s="276"/>
      <c r="HE64" s="276"/>
      <c r="HF64" s="276"/>
      <c r="HG64" s="276"/>
      <c r="HH64" s="276"/>
      <c r="HI64" s="276"/>
      <c r="HJ64" s="276"/>
      <c r="HK64" s="276"/>
      <c r="HL64" s="276"/>
      <c r="HM64" s="276"/>
      <c r="HN64" s="276"/>
      <c r="HO64" s="276"/>
      <c r="HP64" s="276"/>
      <c r="HQ64" s="276"/>
      <c r="HR64" s="276"/>
      <c r="HS64" s="276"/>
      <c r="HT64" s="276"/>
      <c r="HU64" s="276"/>
      <c r="HV64" s="276"/>
      <c r="HW64" s="276"/>
      <c r="HX64" s="276"/>
      <c r="HY64" s="276"/>
      <c r="HZ64" s="276"/>
      <c r="IA64" s="276"/>
      <c r="IB64" s="276"/>
      <c r="IC64" s="276"/>
      <c r="ID64" s="276"/>
      <c r="IE64" s="276"/>
      <c r="IF64" s="276"/>
      <c r="IG64" s="276"/>
      <c r="IH64" s="276"/>
      <c r="II64" s="276"/>
      <c r="IJ64" s="276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  <c r="IW64" s="276"/>
    </row>
    <row r="65" s="266" customFormat="1" ht="24" customHeight="1" spans="1:257">
      <c r="A65" s="276"/>
      <c r="B65" s="276"/>
      <c r="C65" s="276"/>
      <c r="D65" s="276"/>
      <c r="E65" s="276"/>
      <c r="F65" s="290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  <c r="EL65" s="276"/>
      <c r="EM65" s="276"/>
      <c r="EN65" s="276"/>
      <c r="EO65" s="276"/>
      <c r="EP65" s="276"/>
      <c r="EQ65" s="276"/>
      <c r="ER65" s="276"/>
      <c r="ES65" s="276"/>
      <c r="ET65" s="276"/>
      <c r="EU65" s="276"/>
      <c r="EV65" s="276"/>
      <c r="EW65" s="276"/>
      <c r="EX65" s="276"/>
      <c r="EY65" s="276"/>
      <c r="EZ65" s="276"/>
      <c r="FA65" s="276"/>
      <c r="FB65" s="276"/>
      <c r="FC65" s="276"/>
      <c r="FD65" s="276"/>
      <c r="FE65" s="276"/>
      <c r="FF65" s="276"/>
      <c r="FG65" s="276"/>
      <c r="FH65" s="276"/>
      <c r="FI65" s="276"/>
      <c r="FJ65" s="276"/>
      <c r="FK65" s="276"/>
      <c r="FL65" s="276"/>
      <c r="FM65" s="276"/>
      <c r="FN65" s="276"/>
      <c r="FO65" s="276"/>
      <c r="FP65" s="276"/>
      <c r="FQ65" s="276"/>
      <c r="FR65" s="276"/>
      <c r="FS65" s="276"/>
      <c r="FT65" s="276"/>
      <c r="FU65" s="276"/>
      <c r="FV65" s="276"/>
      <c r="FW65" s="276"/>
      <c r="FX65" s="276"/>
      <c r="FY65" s="276"/>
      <c r="FZ65" s="276"/>
      <c r="GA65" s="276"/>
      <c r="GB65" s="276"/>
      <c r="GC65" s="276"/>
      <c r="GD65" s="276"/>
      <c r="GE65" s="276"/>
      <c r="GF65" s="276"/>
      <c r="GG65" s="276"/>
      <c r="GH65" s="276"/>
      <c r="GI65" s="276"/>
      <c r="GJ65" s="276"/>
      <c r="GK65" s="276"/>
      <c r="GL65" s="276"/>
      <c r="GM65" s="276"/>
      <c r="GN65" s="276"/>
      <c r="GO65" s="276"/>
      <c r="GP65" s="276"/>
      <c r="GQ65" s="276"/>
      <c r="GR65" s="276"/>
      <c r="GS65" s="276"/>
      <c r="GT65" s="276"/>
      <c r="GU65" s="276"/>
      <c r="GV65" s="276"/>
      <c r="GW65" s="276"/>
      <c r="GX65" s="276"/>
      <c r="GY65" s="276"/>
      <c r="GZ65" s="276"/>
      <c r="HA65" s="276"/>
      <c r="HB65" s="276"/>
      <c r="HC65" s="276"/>
      <c r="HD65" s="276"/>
      <c r="HE65" s="276"/>
      <c r="HF65" s="276"/>
      <c r="HG65" s="276"/>
      <c r="HH65" s="276"/>
      <c r="HI65" s="276"/>
      <c r="HJ65" s="276"/>
      <c r="HK65" s="276"/>
      <c r="HL65" s="276"/>
      <c r="HM65" s="276"/>
      <c r="HN65" s="276"/>
      <c r="HO65" s="276"/>
      <c r="HP65" s="276"/>
      <c r="HQ65" s="276"/>
      <c r="HR65" s="276"/>
      <c r="HS65" s="276"/>
      <c r="HT65" s="276"/>
      <c r="HU65" s="276"/>
      <c r="HV65" s="276"/>
      <c r="HW65" s="276"/>
      <c r="HX65" s="276"/>
      <c r="HY65" s="276"/>
      <c r="HZ65" s="276"/>
      <c r="IA65" s="276"/>
      <c r="IB65" s="276"/>
      <c r="IC65" s="276"/>
      <c r="ID65" s="276"/>
      <c r="IE65" s="276"/>
      <c r="IF65" s="276"/>
      <c r="IG65" s="276"/>
      <c r="IH65" s="276"/>
      <c r="II65" s="276"/>
      <c r="IJ65" s="276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  <c r="IW65" s="276"/>
    </row>
    <row r="66" s="266" customFormat="1" ht="24" customHeight="1" spans="1:257">
      <c r="A66" s="276"/>
      <c r="B66" s="276"/>
      <c r="C66" s="276"/>
      <c r="D66" s="276"/>
      <c r="E66" s="276"/>
      <c r="F66" s="290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J66" s="276"/>
      <c r="DK66" s="276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6"/>
      <c r="EL66" s="276"/>
      <c r="EM66" s="276"/>
      <c r="EN66" s="276"/>
      <c r="EO66" s="276"/>
      <c r="EP66" s="276"/>
      <c r="EQ66" s="276"/>
      <c r="ER66" s="276"/>
      <c r="ES66" s="276"/>
      <c r="ET66" s="276"/>
      <c r="EU66" s="276"/>
      <c r="EV66" s="276"/>
      <c r="EW66" s="276"/>
      <c r="EX66" s="276"/>
      <c r="EY66" s="276"/>
      <c r="EZ66" s="276"/>
      <c r="FA66" s="276"/>
      <c r="FB66" s="276"/>
      <c r="FC66" s="276"/>
      <c r="FD66" s="276"/>
      <c r="FE66" s="276"/>
      <c r="FF66" s="276"/>
      <c r="FG66" s="276"/>
      <c r="FH66" s="276"/>
      <c r="FI66" s="276"/>
      <c r="FJ66" s="276"/>
      <c r="FK66" s="276"/>
      <c r="FL66" s="276"/>
      <c r="FM66" s="276"/>
      <c r="FN66" s="276"/>
      <c r="FO66" s="276"/>
      <c r="FP66" s="276"/>
      <c r="FQ66" s="276"/>
      <c r="FR66" s="276"/>
      <c r="FS66" s="276"/>
      <c r="FT66" s="276"/>
      <c r="FU66" s="276"/>
      <c r="FV66" s="276"/>
      <c r="FW66" s="276"/>
      <c r="FX66" s="276"/>
      <c r="FY66" s="276"/>
      <c r="FZ66" s="276"/>
      <c r="GA66" s="276"/>
      <c r="GB66" s="276"/>
      <c r="GC66" s="276"/>
      <c r="GD66" s="276"/>
      <c r="GE66" s="276"/>
      <c r="GF66" s="276"/>
      <c r="GG66" s="276"/>
      <c r="GH66" s="276"/>
      <c r="GI66" s="276"/>
      <c r="GJ66" s="276"/>
      <c r="GK66" s="276"/>
      <c r="GL66" s="276"/>
      <c r="GM66" s="276"/>
      <c r="GN66" s="276"/>
      <c r="GO66" s="276"/>
      <c r="GP66" s="276"/>
      <c r="GQ66" s="276"/>
      <c r="GR66" s="276"/>
      <c r="GS66" s="276"/>
      <c r="GT66" s="276"/>
      <c r="GU66" s="276"/>
      <c r="GV66" s="276"/>
      <c r="GW66" s="276"/>
      <c r="GX66" s="276"/>
      <c r="GY66" s="276"/>
      <c r="GZ66" s="276"/>
      <c r="HA66" s="276"/>
      <c r="HB66" s="276"/>
      <c r="HC66" s="276"/>
      <c r="HD66" s="276"/>
      <c r="HE66" s="276"/>
      <c r="HF66" s="276"/>
      <c r="HG66" s="276"/>
      <c r="HH66" s="276"/>
      <c r="HI66" s="276"/>
      <c r="HJ66" s="276"/>
      <c r="HK66" s="276"/>
      <c r="HL66" s="276"/>
      <c r="HM66" s="276"/>
      <c r="HN66" s="276"/>
      <c r="HO66" s="276"/>
      <c r="HP66" s="276"/>
      <c r="HQ66" s="276"/>
      <c r="HR66" s="276"/>
      <c r="HS66" s="276"/>
      <c r="HT66" s="276"/>
      <c r="HU66" s="276"/>
      <c r="HV66" s="276"/>
      <c r="HW66" s="276"/>
      <c r="HX66" s="276"/>
      <c r="HY66" s="276"/>
      <c r="HZ66" s="276"/>
      <c r="IA66" s="276"/>
      <c r="IB66" s="276"/>
      <c r="IC66" s="276"/>
      <c r="ID66" s="276"/>
      <c r="IE66" s="276"/>
      <c r="IF66" s="276"/>
      <c r="IG66" s="276"/>
      <c r="IH66" s="276"/>
      <c r="II66" s="276"/>
      <c r="IJ66" s="276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  <c r="IW66" s="276"/>
    </row>
    <row r="67" s="266" customFormat="1" ht="24" customHeight="1" spans="1:257">
      <c r="A67" s="276"/>
      <c r="B67" s="276"/>
      <c r="C67" s="276"/>
      <c r="D67" s="276"/>
      <c r="E67" s="276"/>
      <c r="F67" s="290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  <c r="EL67" s="276"/>
      <c r="EM67" s="276"/>
      <c r="EN67" s="276"/>
      <c r="EO67" s="276"/>
      <c r="EP67" s="276"/>
      <c r="EQ67" s="276"/>
      <c r="ER67" s="276"/>
      <c r="ES67" s="276"/>
      <c r="ET67" s="276"/>
      <c r="EU67" s="276"/>
      <c r="EV67" s="276"/>
      <c r="EW67" s="276"/>
      <c r="EX67" s="276"/>
      <c r="EY67" s="276"/>
      <c r="EZ67" s="276"/>
      <c r="FA67" s="276"/>
      <c r="FB67" s="276"/>
      <c r="FC67" s="276"/>
      <c r="FD67" s="276"/>
      <c r="FE67" s="276"/>
      <c r="FF67" s="276"/>
      <c r="FG67" s="276"/>
      <c r="FH67" s="276"/>
      <c r="FI67" s="276"/>
      <c r="FJ67" s="276"/>
      <c r="FK67" s="276"/>
      <c r="FL67" s="276"/>
      <c r="FM67" s="276"/>
      <c r="FN67" s="276"/>
      <c r="FO67" s="276"/>
      <c r="FP67" s="276"/>
      <c r="FQ67" s="276"/>
      <c r="FR67" s="276"/>
      <c r="FS67" s="276"/>
      <c r="FT67" s="276"/>
      <c r="FU67" s="276"/>
      <c r="FV67" s="276"/>
      <c r="FW67" s="276"/>
      <c r="FX67" s="276"/>
      <c r="FY67" s="276"/>
      <c r="FZ67" s="276"/>
      <c r="GA67" s="276"/>
      <c r="GB67" s="276"/>
      <c r="GC67" s="276"/>
      <c r="GD67" s="276"/>
      <c r="GE67" s="276"/>
      <c r="GF67" s="276"/>
      <c r="GG67" s="276"/>
      <c r="GH67" s="276"/>
      <c r="GI67" s="276"/>
      <c r="GJ67" s="276"/>
      <c r="GK67" s="276"/>
      <c r="GL67" s="276"/>
      <c r="GM67" s="276"/>
      <c r="GN67" s="276"/>
      <c r="GO67" s="276"/>
      <c r="GP67" s="276"/>
      <c r="GQ67" s="276"/>
      <c r="GR67" s="276"/>
      <c r="GS67" s="276"/>
      <c r="GT67" s="276"/>
      <c r="GU67" s="276"/>
      <c r="GV67" s="276"/>
      <c r="GW67" s="276"/>
      <c r="GX67" s="276"/>
      <c r="GY67" s="276"/>
      <c r="GZ67" s="276"/>
      <c r="HA67" s="276"/>
      <c r="HB67" s="276"/>
      <c r="HC67" s="276"/>
      <c r="HD67" s="276"/>
      <c r="HE67" s="276"/>
      <c r="HF67" s="276"/>
      <c r="HG67" s="276"/>
      <c r="HH67" s="276"/>
      <c r="HI67" s="276"/>
      <c r="HJ67" s="276"/>
      <c r="HK67" s="276"/>
      <c r="HL67" s="276"/>
      <c r="HM67" s="276"/>
      <c r="HN67" s="276"/>
      <c r="HO67" s="276"/>
      <c r="HP67" s="276"/>
      <c r="HQ67" s="276"/>
      <c r="HR67" s="276"/>
      <c r="HS67" s="276"/>
      <c r="HT67" s="276"/>
      <c r="HU67" s="276"/>
      <c r="HV67" s="276"/>
      <c r="HW67" s="276"/>
      <c r="HX67" s="276"/>
      <c r="HY67" s="276"/>
      <c r="HZ67" s="276"/>
      <c r="IA67" s="276"/>
      <c r="IB67" s="276"/>
      <c r="IC67" s="276"/>
      <c r="ID67" s="276"/>
      <c r="IE67" s="276"/>
      <c r="IF67" s="276"/>
      <c r="IG67" s="276"/>
      <c r="IH67" s="276"/>
      <c r="II67" s="276"/>
      <c r="IJ67" s="276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  <c r="IW67" s="276"/>
    </row>
    <row r="68" s="266" customFormat="1" ht="24" customHeight="1" spans="1:257">
      <c r="A68" s="276"/>
      <c r="B68" s="276"/>
      <c r="C68" s="276"/>
      <c r="D68" s="276"/>
      <c r="E68" s="276"/>
      <c r="F68" s="290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276"/>
      <c r="DE68" s="276"/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  <c r="EL68" s="276"/>
      <c r="EM68" s="276"/>
      <c r="EN68" s="276"/>
      <c r="EO68" s="276"/>
      <c r="EP68" s="276"/>
      <c r="EQ68" s="276"/>
      <c r="ER68" s="276"/>
      <c r="ES68" s="276"/>
      <c r="ET68" s="276"/>
      <c r="EU68" s="276"/>
      <c r="EV68" s="276"/>
      <c r="EW68" s="276"/>
      <c r="EX68" s="276"/>
      <c r="EY68" s="276"/>
      <c r="EZ68" s="276"/>
      <c r="FA68" s="276"/>
      <c r="FB68" s="276"/>
      <c r="FC68" s="276"/>
      <c r="FD68" s="276"/>
      <c r="FE68" s="276"/>
      <c r="FF68" s="276"/>
      <c r="FG68" s="276"/>
      <c r="FH68" s="276"/>
      <c r="FI68" s="276"/>
      <c r="FJ68" s="276"/>
      <c r="FK68" s="276"/>
      <c r="FL68" s="276"/>
      <c r="FM68" s="276"/>
      <c r="FN68" s="276"/>
      <c r="FO68" s="276"/>
      <c r="FP68" s="276"/>
      <c r="FQ68" s="276"/>
      <c r="FR68" s="276"/>
      <c r="FS68" s="276"/>
      <c r="FT68" s="276"/>
      <c r="FU68" s="276"/>
      <c r="FV68" s="276"/>
      <c r="FW68" s="276"/>
      <c r="FX68" s="276"/>
      <c r="FY68" s="276"/>
      <c r="FZ68" s="276"/>
      <c r="GA68" s="276"/>
      <c r="GB68" s="276"/>
      <c r="GC68" s="276"/>
      <c r="GD68" s="276"/>
      <c r="GE68" s="276"/>
      <c r="GF68" s="276"/>
      <c r="GG68" s="276"/>
      <c r="GH68" s="276"/>
      <c r="GI68" s="276"/>
      <c r="GJ68" s="276"/>
      <c r="GK68" s="276"/>
      <c r="GL68" s="276"/>
      <c r="GM68" s="276"/>
      <c r="GN68" s="276"/>
      <c r="GO68" s="276"/>
      <c r="GP68" s="276"/>
      <c r="GQ68" s="276"/>
      <c r="GR68" s="276"/>
      <c r="GS68" s="276"/>
      <c r="GT68" s="276"/>
      <c r="GU68" s="276"/>
      <c r="GV68" s="276"/>
      <c r="GW68" s="276"/>
      <c r="GX68" s="276"/>
      <c r="GY68" s="276"/>
      <c r="GZ68" s="276"/>
      <c r="HA68" s="276"/>
      <c r="HB68" s="276"/>
      <c r="HC68" s="276"/>
      <c r="HD68" s="276"/>
      <c r="HE68" s="276"/>
      <c r="HF68" s="276"/>
      <c r="HG68" s="276"/>
      <c r="HH68" s="276"/>
      <c r="HI68" s="276"/>
      <c r="HJ68" s="276"/>
      <c r="HK68" s="276"/>
      <c r="HL68" s="276"/>
      <c r="HM68" s="276"/>
      <c r="HN68" s="276"/>
      <c r="HO68" s="276"/>
      <c r="HP68" s="276"/>
      <c r="HQ68" s="276"/>
      <c r="HR68" s="276"/>
      <c r="HS68" s="276"/>
      <c r="HT68" s="276"/>
      <c r="HU68" s="276"/>
      <c r="HV68" s="276"/>
      <c r="HW68" s="276"/>
      <c r="HX68" s="276"/>
      <c r="HY68" s="276"/>
      <c r="HZ68" s="276"/>
      <c r="IA68" s="276"/>
      <c r="IB68" s="276"/>
      <c r="IC68" s="276"/>
      <c r="ID68" s="276"/>
      <c r="IE68" s="276"/>
      <c r="IF68" s="276"/>
      <c r="IG68" s="276"/>
      <c r="IH68" s="276"/>
      <c r="II68" s="276"/>
      <c r="IJ68" s="276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  <c r="IW68" s="276"/>
    </row>
    <row r="69" s="266" customFormat="1" ht="24" customHeight="1" spans="1:257">
      <c r="A69" s="276"/>
      <c r="B69" s="276"/>
      <c r="C69" s="276"/>
      <c r="D69" s="276"/>
      <c r="E69" s="276"/>
      <c r="F69" s="290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6"/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76"/>
      <c r="FF69" s="276"/>
      <c r="FG69" s="276"/>
      <c r="FH69" s="276"/>
      <c r="FI69" s="276"/>
      <c r="FJ69" s="276"/>
      <c r="FK69" s="276"/>
      <c r="FL69" s="276"/>
      <c r="FM69" s="276"/>
      <c r="FN69" s="276"/>
      <c r="FO69" s="276"/>
      <c r="FP69" s="276"/>
      <c r="FQ69" s="276"/>
      <c r="FR69" s="276"/>
      <c r="FS69" s="276"/>
      <c r="FT69" s="276"/>
      <c r="FU69" s="276"/>
      <c r="FV69" s="276"/>
      <c r="FW69" s="276"/>
      <c r="FX69" s="276"/>
      <c r="FY69" s="276"/>
      <c r="FZ69" s="276"/>
      <c r="GA69" s="276"/>
      <c r="GB69" s="276"/>
      <c r="GC69" s="276"/>
      <c r="GD69" s="276"/>
      <c r="GE69" s="276"/>
      <c r="GF69" s="276"/>
      <c r="GG69" s="276"/>
      <c r="GH69" s="276"/>
      <c r="GI69" s="276"/>
      <c r="GJ69" s="276"/>
      <c r="GK69" s="276"/>
      <c r="GL69" s="276"/>
      <c r="GM69" s="276"/>
      <c r="GN69" s="276"/>
      <c r="GO69" s="276"/>
      <c r="GP69" s="276"/>
      <c r="GQ69" s="276"/>
      <c r="GR69" s="276"/>
      <c r="GS69" s="276"/>
      <c r="GT69" s="276"/>
      <c r="GU69" s="276"/>
      <c r="GV69" s="276"/>
      <c r="GW69" s="276"/>
      <c r="GX69" s="276"/>
      <c r="GY69" s="276"/>
      <c r="GZ69" s="276"/>
      <c r="HA69" s="276"/>
      <c r="HB69" s="276"/>
      <c r="HC69" s="276"/>
      <c r="HD69" s="276"/>
      <c r="HE69" s="276"/>
      <c r="HF69" s="276"/>
      <c r="HG69" s="276"/>
      <c r="HH69" s="276"/>
      <c r="HI69" s="276"/>
      <c r="HJ69" s="276"/>
      <c r="HK69" s="276"/>
      <c r="HL69" s="276"/>
      <c r="HM69" s="276"/>
      <c r="HN69" s="276"/>
      <c r="HO69" s="276"/>
      <c r="HP69" s="276"/>
      <c r="HQ69" s="276"/>
      <c r="HR69" s="276"/>
      <c r="HS69" s="276"/>
      <c r="HT69" s="276"/>
      <c r="HU69" s="276"/>
      <c r="HV69" s="276"/>
      <c r="HW69" s="276"/>
      <c r="HX69" s="276"/>
      <c r="HY69" s="276"/>
      <c r="HZ69" s="276"/>
      <c r="IA69" s="276"/>
      <c r="IB69" s="276"/>
      <c r="IC69" s="276"/>
      <c r="ID69" s="276"/>
      <c r="IE69" s="276"/>
      <c r="IF69" s="276"/>
      <c r="IG69" s="276"/>
      <c r="IH69" s="276"/>
      <c r="II69" s="276"/>
      <c r="IJ69" s="276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  <c r="IW69" s="276"/>
    </row>
  </sheetData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89" firstPageNumber="0" fitToHeight="0" orientation="portrait" blackAndWhite="1" useFirstPageNumber="1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71"/>
  <sheetViews>
    <sheetView showGridLines="0" showZeros="0" view="pageBreakPreview" zoomScaleNormal="100" workbookViewId="0">
      <pane ySplit="4" topLeftCell="A20" activePane="bottomLeft" state="frozen"/>
      <selection/>
      <selection pane="bottomLeft" activeCell="A2" sqref="A2:F2"/>
    </sheetView>
  </sheetViews>
  <sheetFormatPr defaultColWidth="9" defaultRowHeight="15.95" customHeight="1"/>
  <cols>
    <col min="1" max="1" width="57.5" style="267" customWidth="1"/>
    <col min="2" max="2" width="10.625" style="267" customWidth="1"/>
    <col min="3" max="3" width="10.625" style="287" customWidth="1"/>
    <col min="4" max="4" width="13.75" style="287" customWidth="1"/>
    <col min="5" max="5" width="10.25" style="267" customWidth="1"/>
    <col min="6" max="6" width="10.625" style="267" customWidth="1"/>
    <col min="7" max="7" width="11.875" style="267" customWidth="1"/>
    <col min="8" max="259" width="9" style="267"/>
  </cols>
  <sheetData>
    <row r="1" s="262" customFormat="1" ht="24" customHeight="1" spans="1:259">
      <c r="A1" s="268" t="s">
        <v>892</v>
      </c>
      <c r="B1" s="268"/>
      <c r="C1" s="288"/>
      <c r="D1" s="288"/>
      <c r="E1" s="268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0"/>
      <c r="EQ1" s="270"/>
      <c r="ER1" s="270"/>
      <c r="ES1" s="270"/>
      <c r="ET1" s="270"/>
      <c r="EU1" s="270"/>
      <c r="EV1" s="270"/>
      <c r="EW1" s="270"/>
      <c r="EX1" s="270"/>
      <c r="EY1" s="270"/>
      <c r="EZ1" s="270"/>
      <c r="FA1" s="270"/>
      <c r="FB1" s="270"/>
      <c r="FC1" s="270"/>
      <c r="FD1" s="270"/>
      <c r="FE1" s="270"/>
      <c r="FF1" s="270"/>
      <c r="FG1" s="270"/>
      <c r="FH1" s="270"/>
      <c r="FI1" s="270"/>
      <c r="FJ1" s="270"/>
      <c r="FK1" s="270"/>
      <c r="FL1" s="270"/>
      <c r="FM1" s="270"/>
      <c r="FN1" s="270"/>
      <c r="FO1" s="270"/>
      <c r="FP1" s="270"/>
      <c r="FQ1" s="270"/>
      <c r="FR1" s="270"/>
      <c r="FS1" s="270"/>
      <c r="FT1" s="270"/>
      <c r="FU1" s="270"/>
      <c r="FV1" s="270"/>
      <c r="FW1" s="270"/>
      <c r="FX1" s="270"/>
      <c r="FY1" s="270"/>
      <c r="FZ1" s="270"/>
      <c r="GA1" s="270"/>
      <c r="GB1" s="270"/>
      <c r="GC1" s="270"/>
      <c r="GD1" s="270"/>
      <c r="GE1" s="270"/>
      <c r="GF1" s="270"/>
      <c r="GG1" s="270"/>
      <c r="GH1" s="270"/>
      <c r="GI1" s="270"/>
      <c r="GJ1" s="270"/>
      <c r="GK1" s="270"/>
      <c r="GL1" s="270"/>
      <c r="GM1" s="270"/>
      <c r="GN1" s="270"/>
      <c r="GO1" s="270"/>
      <c r="GP1" s="270"/>
      <c r="GQ1" s="270"/>
      <c r="GR1" s="270"/>
      <c r="GS1" s="270"/>
      <c r="GT1" s="270"/>
      <c r="GU1" s="270"/>
      <c r="GV1" s="270"/>
      <c r="GW1" s="270"/>
      <c r="GX1" s="270"/>
      <c r="GY1" s="270"/>
      <c r="GZ1" s="270"/>
      <c r="HA1" s="270"/>
      <c r="HB1" s="270"/>
      <c r="HC1" s="270"/>
      <c r="HD1" s="270"/>
      <c r="HE1" s="270"/>
      <c r="HF1" s="270"/>
      <c r="HG1" s="270"/>
      <c r="HH1" s="270"/>
      <c r="HI1" s="270"/>
      <c r="HJ1" s="270"/>
      <c r="HK1" s="270"/>
      <c r="HL1" s="270"/>
      <c r="HM1" s="270"/>
      <c r="HN1" s="270"/>
      <c r="HO1" s="270"/>
      <c r="HP1" s="270"/>
      <c r="HQ1" s="270"/>
      <c r="HR1" s="270"/>
      <c r="HS1" s="270"/>
      <c r="HT1" s="270"/>
      <c r="HU1" s="270"/>
      <c r="HV1" s="270"/>
      <c r="HW1" s="270"/>
      <c r="HX1" s="270"/>
      <c r="HY1" s="270"/>
      <c r="HZ1" s="270"/>
      <c r="IA1" s="270"/>
      <c r="IB1" s="270"/>
      <c r="IC1" s="270"/>
      <c r="ID1" s="270"/>
      <c r="IE1" s="270"/>
      <c r="IF1" s="270"/>
      <c r="IG1" s="270"/>
      <c r="IH1" s="270"/>
      <c r="II1" s="270"/>
      <c r="IJ1" s="270"/>
      <c r="IK1" s="270"/>
      <c r="IL1" s="270"/>
      <c r="IM1" s="270"/>
      <c r="IN1" s="270"/>
      <c r="IO1" s="270"/>
      <c r="IP1" s="270"/>
      <c r="IQ1" s="270"/>
      <c r="IR1" s="270"/>
      <c r="IS1" s="270"/>
      <c r="IT1" s="270"/>
      <c r="IU1" s="270"/>
      <c r="IV1" s="270"/>
      <c r="IW1" s="270"/>
      <c r="IX1" s="270"/>
      <c r="IY1" s="270"/>
    </row>
    <row r="2" s="263" customFormat="1" ht="42" customHeight="1" spans="1:6">
      <c r="A2" s="236" t="s">
        <v>893</v>
      </c>
      <c r="B2" s="236"/>
      <c r="C2" s="236"/>
      <c r="D2" s="236"/>
      <c r="E2" s="236"/>
      <c r="F2" s="237"/>
    </row>
    <row r="3" s="238" customFormat="1" ht="27" customHeight="1" spans="3:6">
      <c r="C3" s="289"/>
      <c r="D3" s="289"/>
      <c r="F3" s="238" t="s">
        <v>2</v>
      </c>
    </row>
    <row r="4" s="264" customFormat="1" ht="30" customHeight="1" spans="1:259">
      <c r="A4" s="185" t="s">
        <v>3</v>
      </c>
      <c r="B4" s="239" t="s">
        <v>4</v>
      </c>
      <c r="C4" s="240" t="s">
        <v>5</v>
      </c>
      <c r="D4" s="241" t="s">
        <v>6</v>
      </c>
      <c r="E4" s="242" t="s">
        <v>7</v>
      </c>
      <c r="F4" s="242" t="s">
        <v>8</v>
      </c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  <c r="IV4" s="272"/>
      <c r="IW4" s="272"/>
      <c r="IX4" s="272"/>
      <c r="IY4" s="272"/>
    </row>
    <row r="5" s="264" customFormat="1" ht="24" customHeight="1" spans="1:259">
      <c r="A5" s="243" t="s">
        <v>894</v>
      </c>
      <c r="B5" s="244">
        <f>B6</f>
        <v>0</v>
      </c>
      <c r="C5" s="244">
        <f>C6</f>
        <v>0</v>
      </c>
      <c r="D5" s="244">
        <f>D6</f>
        <v>0</v>
      </c>
      <c r="E5" s="244"/>
      <c r="F5" s="245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  <c r="IN5" s="276"/>
      <c r="IO5" s="276"/>
      <c r="IP5" s="276"/>
      <c r="IQ5" s="276"/>
      <c r="IR5" s="276"/>
      <c r="IS5" s="276"/>
      <c r="IT5" s="276"/>
      <c r="IU5" s="276"/>
      <c r="IV5" s="276"/>
      <c r="IW5" s="276"/>
      <c r="IX5" s="276"/>
      <c r="IY5" s="276"/>
    </row>
    <row r="6" s="264" customFormat="1" ht="24" customHeight="1" spans="1:259">
      <c r="A6" s="246" t="s">
        <v>895</v>
      </c>
      <c r="B6" s="247"/>
      <c r="C6" s="247"/>
      <c r="D6" s="247"/>
      <c r="E6" s="248"/>
      <c r="F6" s="249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  <c r="IL6" s="276"/>
      <c r="IM6" s="276"/>
      <c r="IN6" s="276"/>
      <c r="IO6" s="276"/>
      <c r="IP6" s="276"/>
      <c r="IQ6" s="276"/>
      <c r="IR6" s="276"/>
      <c r="IS6" s="276"/>
      <c r="IT6" s="276"/>
      <c r="IU6" s="276"/>
      <c r="IV6" s="276"/>
      <c r="IW6" s="276"/>
      <c r="IX6" s="276"/>
      <c r="IY6" s="276"/>
    </row>
    <row r="7" s="264" customFormat="1" ht="24" customHeight="1" spans="1:259">
      <c r="A7" s="243" t="s">
        <v>896</v>
      </c>
      <c r="B7" s="247">
        <f>B8+B9+B10</f>
        <v>0</v>
      </c>
      <c r="C7" s="102">
        <f>C8+C9+C10</f>
        <v>151</v>
      </c>
      <c r="D7" s="102">
        <f>D8+D9+D10</f>
        <v>140</v>
      </c>
      <c r="E7" s="248"/>
      <c r="F7" s="250">
        <f>D7/34</f>
        <v>4.11764705882353</v>
      </c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  <c r="GP7" s="276"/>
      <c r="GQ7" s="276"/>
      <c r="GR7" s="276"/>
      <c r="GS7" s="276"/>
      <c r="GT7" s="276"/>
      <c r="GU7" s="276"/>
      <c r="GV7" s="276"/>
      <c r="GW7" s="276"/>
      <c r="GX7" s="276"/>
      <c r="GY7" s="276"/>
      <c r="GZ7" s="276"/>
      <c r="HA7" s="276"/>
      <c r="HB7" s="276"/>
      <c r="HC7" s="276"/>
      <c r="HD7" s="276"/>
      <c r="HE7" s="276"/>
      <c r="HF7" s="276"/>
      <c r="HG7" s="276"/>
      <c r="HH7" s="276"/>
      <c r="HI7" s="276"/>
      <c r="HJ7" s="276"/>
      <c r="HK7" s="276"/>
      <c r="HL7" s="276"/>
      <c r="HM7" s="276"/>
      <c r="HN7" s="276"/>
      <c r="HO7" s="276"/>
      <c r="HP7" s="276"/>
      <c r="HQ7" s="276"/>
      <c r="HR7" s="276"/>
      <c r="HS7" s="276"/>
      <c r="HT7" s="276"/>
      <c r="HU7" s="276"/>
      <c r="HV7" s="276"/>
      <c r="HW7" s="276"/>
      <c r="HX7" s="276"/>
      <c r="HY7" s="276"/>
      <c r="HZ7" s="276"/>
      <c r="IA7" s="276"/>
      <c r="IB7" s="276"/>
      <c r="IC7" s="276"/>
      <c r="ID7" s="276"/>
      <c r="IE7" s="276"/>
      <c r="IF7" s="276"/>
      <c r="IG7" s="276"/>
      <c r="IH7" s="276"/>
      <c r="II7" s="276"/>
      <c r="IJ7" s="276"/>
      <c r="IK7" s="276"/>
      <c r="IL7" s="276"/>
      <c r="IM7" s="276"/>
      <c r="IN7" s="276"/>
      <c r="IO7" s="276"/>
      <c r="IP7" s="276"/>
      <c r="IQ7" s="276"/>
      <c r="IR7" s="276"/>
      <c r="IS7" s="276"/>
      <c r="IT7" s="276"/>
      <c r="IU7" s="276"/>
      <c r="IV7" s="276"/>
      <c r="IW7" s="276"/>
      <c r="IX7" s="276"/>
      <c r="IY7" s="276"/>
    </row>
    <row r="8" s="264" customFormat="1" ht="24" customHeight="1" spans="1:259">
      <c r="A8" s="246" t="s">
        <v>897</v>
      </c>
      <c r="B8" s="247"/>
      <c r="C8" s="251">
        <v>151</v>
      </c>
      <c r="D8" s="251">
        <v>140</v>
      </c>
      <c r="E8" s="248"/>
      <c r="F8" s="250">
        <f>D8/34</f>
        <v>4.11764705882353</v>
      </c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  <c r="IX8" s="276"/>
      <c r="IY8" s="276"/>
    </row>
    <row r="9" s="264" customFormat="1" ht="24" customHeight="1" spans="1:259">
      <c r="A9" s="246" t="s">
        <v>898</v>
      </c>
      <c r="B9" s="247"/>
      <c r="C9" s="247"/>
      <c r="D9" s="247"/>
      <c r="E9" s="248"/>
      <c r="F9" s="250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IX9" s="276"/>
      <c r="IY9" s="276"/>
    </row>
    <row r="10" s="264" customFormat="1" ht="24" customHeight="1" spans="1:259">
      <c r="A10" s="246" t="s">
        <v>899</v>
      </c>
      <c r="B10" s="244"/>
      <c r="C10" s="244"/>
      <c r="D10" s="244"/>
      <c r="E10" s="252"/>
      <c r="F10" s="253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  <c r="IM10" s="276"/>
      <c r="IN10" s="276"/>
      <c r="IO10" s="276"/>
      <c r="IP10" s="276"/>
      <c r="IQ10" s="276"/>
      <c r="IR10" s="276"/>
      <c r="IS10" s="276"/>
      <c r="IT10" s="276"/>
      <c r="IU10" s="276"/>
      <c r="IV10" s="276"/>
      <c r="IW10" s="276"/>
      <c r="IX10" s="276"/>
      <c r="IY10" s="276"/>
    </row>
    <row r="11" s="264" customFormat="1" ht="24" customHeight="1" spans="1:259">
      <c r="A11" s="243" t="s">
        <v>900</v>
      </c>
      <c r="B11" s="247">
        <f>B12+B13+B14</f>
        <v>0</v>
      </c>
      <c r="C11" s="102">
        <f>C12+C13+C14</f>
        <v>1972</v>
      </c>
      <c r="D11" s="102">
        <f>D12+D13+D14</f>
        <v>1914</v>
      </c>
      <c r="E11" s="248"/>
      <c r="F11" s="250">
        <f>D11/2129</f>
        <v>0.899013621418506</v>
      </c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  <c r="IO11" s="276"/>
      <c r="IP11" s="276"/>
      <c r="IQ11" s="276"/>
      <c r="IR11" s="276"/>
      <c r="IS11" s="276"/>
      <c r="IT11" s="276"/>
      <c r="IU11" s="276"/>
      <c r="IV11" s="276"/>
      <c r="IW11" s="276"/>
      <c r="IX11" s="276"/>
      <c r="IY11" s="276"/>
    </row>
    <row r="12" s="264" customFormat="1" ht="24" customHeight="1" spans="1:259">
      <c r="A12" s="246" t="s">
        <v>901</v>
      </c>
      <c r="B12" s="247"/>
      <c r="C12" s="247">
        <v>1972</v>
      </c>
      <c r="D12" s="247">
        <v>1914</v>
      </c>
      <c r="E12" s="248"/>
      <c r="F12" s="250">
        <f>D12/2129</f>
        <v>0.899013621418506</v>
      </c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  <c r="IM12" s="276"/>
      <c r="IN12" s="276"/>
      <c r="IO12" s="276"/>
      <c r="IP12" s="276"/>
      <c r="IQ12" s="276"/>
      <c r="IR12" s="276"/>
      <c r="IS12" s="276"/>
      <c r="IT12" s="276"/>
      <c r="IU12" s="276"/>
      <c r="IV12" s="276"/>
      <c r="IW12" s="276"/>
      <c r="IX12" s="276"/>
      <c r="IY12" s="276"/>
    </row>
    <row r="13" s="265" customFormat="1" ht="24" customHeight="1" spans="1:259">
      <c r="A13" s="246" t="s">
        <v>902</v>
      </c>
      <c r="B13" s="247"/>
      <c r="C13" s="247"/>
      <c r="D13" s="247"/>
      <c r="E13" s="248"/>
      <c r="F13" s="250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  <c r="GP13" s="276"/>
      <c r="GQ13" s="276"/>
      <c r="GR13" s="276"/>
      <c r="GS13" s="276"/>
      <c r="GT13" s="276"/>
      <c r="GU13" s="276"/>
      <c r="GV13" s="276"/>
      <c r="GW13" s="276"/>
      <c r="GX13" s="276"/>
      <c r="GY13" s="276"/>
      <c r="GZ13" s="276"/>
      <c r="HA13" s="276"/>
      <c r="HB13" s="276"/>
      <c r="HC13" s="276"/>
      <c r="HD13" s="276"/>
      <c r="HE13" s="276"/>
      <c r="HF13" s="276"/>
      <c r="HG13" s="276"/>
      <c r="HH13" s="276"/>
      <c r="HI13" s="276"/>
      <c r="HJ13" s="276"/>
      <c r="HK13" s="276"/>
      <c r="HL13" s="276"/>
      <c r="HM13" s="276"/>
      <c r="HN13" s="276"/>
      <c r="HO13" s="276"/>
      <c r="HP13" s="276"/>
      <c r="HQ13" s="276"/>
      <c r="HR13" s="276"/>
      <c r="HS13" s="276"/>
      <c r="HT13" s="276"/>
      <c r="HU13" s="276"/>
      <c r="HV13" s="276"/>
      <c r="HW13" s="276"/>
      <c r="HX13" s="276"/>
      <c r="HY13" s="276"/>
      <c r="HZ13" s="276"/>
      <c r="IA13" s="276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  <c r="IM13" s="276"/>
      <c r="IN13" s="276"/>
      <c r="IO13" s="276"/>
      <c r="IP13" s="276"/>
      <c r="IQ13" s="276"/>
      <c r="IR13" s="276"/>
      <c r="IS13" s="276"/>
      <c r="IT13" s="276"/>
      <c r="IU13" s="276"/>
      <c r="IV13" s="276"/>
      <c r="IW13" s="276"/>
      <c r="IX13" s="276"/>
      <c r="IY13" s="276"/>
    </row>
    <row r="14" s="265" customFormat="1" ht="24" customHeight="1" spans="1:259">
      <c r="A14" s="246" t="s">
        <v>903</v>
      </c>
      <c r="B14" s="247"/>
      <c r="C14" s="247"/>
      <c r="D14" s="247"/>
      <c r="E14" s="248"/>
      <c r="F14" s="250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  <c r="GP14" s="276"/>
      <c r="GQ14" s="276"/>
      <c r="GR14" s="276"/>
      <c r="GS14" s="276"/>
      <c r="GT14" s="276"/>
      <c r="GU14" s="276"/>
      <c r="GV14" s="276"/>
      <c r="GW14" s="276"/>
      <c r="GX14" s="276"/>
      <c r="GY14" s="276"/>
      <c r="GZ14" s="276"/>
      <c r="HA14" s="276"/>
      <c r="HB14" s="276"/>
      <c r="HC14" s="276"/>
      <c r="HD14" s="276"/>
      <c r="HE14" s="276"/>
      <c r="HF14" s="276"/>
      <c r="HG14" s="276"/>
      <c r="HH14" s="276"/>
      <c r="HI14" s="276"/>
      <c r="HJ14" s="276"/>
      <c r="HK14" s="276"/>
      <c r="HL14" s="276"/>
      <c r="HM14" s="276"/>
      <c r="HN14" s="276"/>
      <c r="HO14" s="276"/>
      <c r="HP14" s="276"/>
      <c r="HQ14" s="276"/>
      <c r="HR14" s="276"/>
      <c r="HS14" s="276"/>
      <c r="HT14" s="276"/>
      <c r="HU14" s="276"/>
      <c r="HV14" s="276"/>
      <c r="HW14" s="276"/>
      <c r="HX14" s="276"/>
      <c r="HY14" s="276"/>
      <c r="HZ14" s="276"/>
      <c r="IA14" s="276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  <c r="IM14" s="276"/>
      <c r="IN14" s="276"/>
      <c r="IO14" s="276"/>
      <c r="IP14" s="276"/>
      <c r="IQ14" s="276"/>
      <c r="IR14" s="276"/>
      <c r="IS14" s="276"/>
      <c r="IT14" s="276"/>
      <c r="IU14" s="276"/>
      <c r="IV14" s="276"/>
      <c r="IW14" s="276"/>
      <c r="IX14" s="276"/>
      <c r="IY14" s="276"/>
    </row>
    <row r="15" s="265" customFormat="1" ht="24" customHeight="1" spans="1:259">
      <c r="A15" s="243" t="s">
        <v>904</v>
      </c>
      <c r="B15" s="247">
        <f>B16+B17</f>
        <v>0</v>
      </c>
      <c r="C15" s="247">
        <f>C16+C17</f>
        <v>0</v>
      </c>
      <c r="D15" s="247">
        <f>D16+D17</f>
        <v>0</v>
      </c>
      <c r="E15" s="248"/>
      <c r="F15" s="250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  <c r="GP15" s="276"/>
      <c r="GQ15" s="276"/>
      <c r="GR15" s="276"/>
      <c r="GS15" s="276"/>
      <c r="GT15" s="276"/>
      <c r="GU15" s="276"/>
      <c r="GV15" s="276"/>
      <c r="GW15" s="276"/>
      <c r="GX15" s="276"/>
      <c r="GY15" s="276"/>
      <c r="GZ15" s="276"/>
      <c r="HA15" s="276"/>
      <c r="HB15" s="276"/>
      <c r="HC15" s="276"/>
      <c r="HD15" s="276"/>
      <c r="HE15" s="276"/>
      <c r="HF15" s="276"/>
      <c r="HG15" s="276"/>
      <c r="HH15" s="276"/>
      <c r="HI15" s="276"/>
      <c r="HJ15" s="276"/>
      <c r="HK15" s="276"/>
      <c r="HL15" s="276"/>
      <c r="HM15" s="276"/>
      <c r="HN15" s="276"/>
      <c r="HO15" s="276"/>
      <c r="HP15" s="276"/>
      <c r="HQ15" s="276"/>
      <c r="HR15" s="276"/>
      <c r="HS15" s="276"/>
      <c r="HT15" s="276"/>
      <c r="HU15" s="276"/>
      <c r="HV15" s="276"/>
      <c r="HW15" s="276"/>
      <c r="HX15" s="276"/>
      <c r="HY15" s="276"/>
      <c r="HZ15" s="276"/>
      <c r="IA15" s="276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  <c r="IM15" s="276"/>
      <c r="IN15" s="276"/>
      <c r="IO15" s="276"/>
      <c r="IP15" s="276"/>
      <c r="IQ15" s="276"/>
      <c r="IR15" s="276"/>
      <c r="IS15" s="276"/>
      <c r="IT15" s="276"/>
      <c r="IU15" s="276"/>
      <c r="IV15" s="276"/>
      <c r="IW15" s="276"/>
      <c r="IX15" s="276"/>
      <c r="IY15" s="276"/>
    </row>
    <row r="16" s="265" customFormat="1" ht="24" customHeight="1" spans="1:259">
      <c r="A16" s="246" t="s">
        <v>905</v>
      </c>
      <c r="B16" s="247"/>
      <c r="C16" s="247"/>
      <c r="D16" s="247"/>
      <c r="E16" s="248"/>
      <c r="F16" s="250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  <c r="GP16" s="276"/>
      <c r="GQ16" s="276"/>
      <c r="GR16" s="276"/>
      <c r="GS16" s="276"/>
      <c r="GT16" s="276"/>
      <c r="GU16" s="276"/>
      <c r="GV16" s="276"/>
      <c r="GW16" s="276"/>
      <c r="GX16" s="276"/>
      <c r="GY16" s="276"/>
      <c r="GZ16" s="276"/>
      <c r="HA16" s="276"/>
      <c r="HB16" s="276"/>
      <c r="HC16" s="276"/>
      <c r="HD16" s="276"/>
      <c r="HE16" s="276"/>
      <c r="HF16" s="276"/>
      <c r="HG16" s="276"/>
      <c r="HH16" s="276"/>
      <c r="HI16" s="276"/>
      <c r="HJ16" s="276"/>
      <c r="HK16" s="276"/>
      <c r="HL16" s="276"/>
      <c r="HM16" s="276"/>
      <c r="HN16" s="276"/>
      <c r="HO16" s="276"/>
      <c r="HP16" s="276"/>
      <c r="HQ16" s="276"/>
      <c r="HR16" s="276"/>
      <c r="HS16" s="276"/>
      <c r="HT16" s="276"/>
      <c r="HU16" s="276"/>
      <c r="HV16" s="276"/>
      <c r="HW16" s="276"/>
      <c r="HX16" s="276"/>
      <c r="HY16" s="276"/>
      <c r="HZ16" s="276"/>
      <c r="IA16" s="276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  <c r="IM16" s="276"/>
      <c r="IN16" s="276"/>
      <c r="IO16" s="276"/>
      <c r="IP16" s="276"/>
      <c r="IQ16" s="276"/>
      <c r="IR16" s="276"/>
      <c r="IS16" s="276"/>
      <c r="IT16" s="276"/>
      <c r="IU16" s="276"/>
      <c r="IV16" s="276"/>
      <c r="IW16" s="276"/>
      <c r="IX16" s="276"/>
      <c r="IY16" s="276"/>
    </row>
    <row r="17" s="265" customFormat="1" ht="24" customHeight="1" spans="1:259">
      <c r="A17" s="246" t="s">
        <v>906</v>
      </c>
      <c r="B17" s="247"/>
      <c r="C17" s="247"/>
      <c r="D17" s="247"/>
      <c r="E17" s="248"/>
      <c r="F17" s="250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  <c r="GP17" s="276"/>
      <c r="GQ17" s="276"/>
      <c r="GR17" s="276"/>
      <c r="GS17" s="276"/>
      <c r="GT17" s="276"/>
      <c r="GU17" s="276"/>
      <c r="GV17" s="276"/>
      <c r="GW17" s="276"/>
      <c r="GX17" s="276"/>
      <c r="GY17" s="276"/>
      <c r="GZ17" s="276"/>
      <c r="HA17" s="276"/>
      <c r="HB17" s="276"/>
      <c r="HC17" s="276"/>
      <c r="HD17" s="276"/>
      <c r="HE17" s="276"/>
      <c r="HF17" s="276"/>
      <c r="HG17" s="276"/>
      <c r="HH17" s="276"/>
      <c r="HI17" s="276"/>
      <c r="HJ17" s="276"/>
      <c r="HK17" s="276"/>
      <c r="HL17" s="276"/>
      <c r="HM17" s="276"/>
      <c r="HN17" s="276"/>
      <c r="HO17" s="276"/>
      <c r="HP17" s="276"/>
      <c r="HQ17" s="276"/>
      <c r="HR17" s="276"/>
      <c r="HS17" s="276"/>
      <c r="HT17" s="276"/>
      <c r="HU17" s="276"/>
      <c r="HV17" s="276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  <c r="IM17" s="276"/>
      <c r="IN17" s="276"/>
      <c r="IO17" s="276"/>
      <c r="IP17" s="276"/>
      <c r="IQ17" s="276"/>
      <c r="IR17" s="276"/>
      <c r="IS17" s="276"/>
      <c r="IT17" s="276"/>
      <c r="IU17" s="276"/>
      <c r="IV17" s="276"/>
      <c r="IW17" s="276"/>
      <c r="IX17" s="276"/>
      <c r="IY17" s="276"/>
    </row>
    <row r="18" s="265" customFormat="1" ht="24" customHeight="1" spans="1:259">
      <c r="A18" s="243" t="s">
        <v>907</v>
      </c>
      <c r="B18" s="102">
        <f>SUM(B19:B28)</f>
        <v>99053</v>
      </c>
      <c r="C18" s="102">
        <f>SUM(C19:C28)</f>
        <v>187783</v>
      </c>
      <c r="D18" s="102">
        <f>SUM(D19:D28)</f>
        <v>146503</v>
      </c>
      <c r="E18" s="248">
        <f t="shared" ref="E18:E23" si="0">D18/B18</f>
        <v>1.47903647542225</v>
      </c>
      <c r="F18" s="250">
        <f>D18/133033</f>
        <v>1.10125307254591</v>
      </c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  <c r="GN18" s="276"/>
      <c r="GO18" s="276"/>
      <c r="GP18" s="276"/>
      <c r="GQ18" s="276"/>
      <c r="GR18" s="276"/>
      <c r="GS18" s="276"/>
      <c r="GT18" s="276"/>
      <c r="GU18" s="276"/>
      <c r="GV18" s="276"/>
      <c r="GW18" s="276"/>
      <c r="GX18" s="276"/>
      <c r="GY18" s="276"/>
      <c r="GZ18" s="276"/>
      <c r="HA18" s="276"/>
      <c r="HB18" s="276"/>
      <c r="HC18" s="276"/>
      <c r="HD18" s="276"/>
      <c r="HE18" s="276"/>
      <c r="HF18" s="276"/>
      <c r="HG18" s="276"/>
      <c r="HH18" s="276"/>
      <c r="HI18" s="276"/>
      <c r="HJ18" s="276"/>
      <c r="HK18" s="276"/>
      <c r="HL18" s="276"/>
      <c r="HM18" s="276"/>
      <c r="HN18" s="276"/>
      <c r="HO18" s="276"/>
      <c r="HP18" s="276"/>
      <c r="HQ18" s="276"/>
      <c r="HR18" s="276"/>
      <c r="HS18" s="276"/>
      <c r="HT18" s="276"/>
      <c r="HU18" s="276"/>
      <c r="HV18" s="276"/>
      <c r="HW18" s="276"/>
      <c r="HX18" s="276"/>
      <c r="HY18" s="276"/>
      <c r="HZ18" s="276"/>
      <c r="IA18" s="276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  <c r="IM18" s="276"/>
      <c r="IN18" s="276"/>
      <c r="IO18" s="276"/>
      <c r="IP18" s="276"/>
      <c r="IQ18" s="276"/>
      <c r="IR18" s="276"/>
      <c r="IS18" s="276"/>
      <c r="IT18" s="276"/>
      <c r="IU18" s="276"/>
      <c r="IV18" s="276"/>
      <c r="IW18" s="276"/>
      <c r="IX18" s="276"/>
      <c r="IY18" s="276"/>
    </row>
    <row r="19" s="265" customFormat="1" ht="24" customHeight="1" spans="1:259">
      <c r="A19" s="246" t="s">
        <v>908</v>
      </c>
      <c r="B19" s="247">
        <v>94363</v>
      </c>
      <c r="C19" s="247">
        <v>180709</v>
      </c>
      <c r="D19" s="247">
        <v>139429</v>
      </c>
      <c r="E19" s="248">
        <f t="shared" si="0"/>
        <v>1.47758125536492</v>
      </c>
      <c r="F19" s="250">
        <f>D19/126229</f>
        <v>1.10457184957498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  <c r="GP19" s="276"/>
      <c r="GQ19" s="276"/>
      <c r="GR19" s="276"/>
      <c r="GS19" s="276"/>
      <c r="GT19" s="276"/>
      <c r="GU19" s="276"/>
      <c r="GV19" s="276"/>
      <c r="GW19" s="276"/>
      <c r="GX19" s="276"/>
      <c r="GY19" s="276"/>
      <c r="GZ19" s="276"/>
      <c r="HA19" s="276"/>
      <c r="HB19" s="276"/>
      <c r="HC19" s="276"/>
      <c r="HD19" s="276"/>
      <c r="HE19" s="276"/>
      <c r="HF19" s="276"/>
      <c r="HG19" s="276"/>
      <c r="HH19" s="276"/>
      <c r="HI19" s="276"/>
      <c r="HJ19" s="276"/>
      <c r="HK19" s="276"/>
      <c r="HL19" s="276"/>
      <c r="HM19" s="276"/>
      <c r="HN19" s="276"/>
      <c r="HO19" s="276"/>
      <c r="HP19" s="276"/>
      <c r="HQ19" s="276"/>
      <c r="HR19" s="276"/>
      <c r="HS19" s="276"/>
      <c r="HT19" s="276"/>
      <c r="HU19" s="276"/>
      <c r="HV19" s="276"/>
      <c r="HW19" s="276"/>
      <c r="HX19" s="276"/>
      <c r="HY19" s="276"/>
      <c r="HZ19" s="276"/>
      <c r="IA19" s="276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  <c r="IM19" s="276"/>
      <c r="IN19" s="276"/>
      <c r="IO19" s="276"/>
      <c r="IP19" s="276"/>
      <c r="IQ19" s="276"/>
      <c r="IR19" s="276"/>
      <c r="IS19" s="276"/>
      <c r="IT19" s="276"/>
      <c r="IU19" s="276"/>
      <c r="IV19" s="276"/>
      <c r="IW19" s="276"/>
      <c r="IX19" s="276"/>
      <c r="IY19" s="276"/>
    </row>
    <row r="20" s="265" customFormat="1" ht="24" customHeight="1" spans="1:259">
      <c r="A20" s="246" t="s">
        <v>909</v>
      </c>
      <c r="B20" s="247">
        <v>2690</v>
      </c>
      <c r="C20" s="247">
        <v>5212</v>
      </c>
      <c r="D20" s="247">
        <v>5212</v>
      </c>
      <c r="E20" s="248">
        <f t="shared" si="0"/>
        <v>1.93754646840149</v>
      </c>
      <c r="F20" s="250">
        <f>D20/2772</f>
        <v>1.88023088023088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  <c r="GN20" s="276"/>
      <c r="GO20" s="276"/>
      <c r="GP20" s="276"/>
      <c r="GQ20" s="276"/>
      <c r="GR20" s="276"/>
      <c r="GS20" s="276"/>
      <c r="GT20" s="276"/>
      <c r="GU20" s="276"/>
      <c r="GV20" s="276"/>
      <c r="GW20" s="276"/>
      <c r="GX20" s="276"/>
      <c r="GY20" s="276"/>
      <c r="GZ20" s="276"/>
      <c r="HA20" s="276"/>
      <c r="HB20" s="276"/>
      <c r="HC20" s="276"/>
      <c r="HD20" s="276"/>
      <c r="HE20" s="276"/>
      <c r="HF20" s="276"/>
      <c r="HG20" s="276"/>
      <c r="HH20" s="276"/>
      <c r="HI20" s="276"/>
      <c r="HJ20" s="276"/>
      <c r="HK20" s="276"/>
      <c r="HL20" s="276"/>
      <c r="HM20" s="276"/>
      <c r="HN20" s="276"/>
      <c r="HO20" s="276"/>
      <c r="HP20" s="276"/>
      <c r="HQ20" s="276"/>
      <c r="HR20" s="276"/>
      <c r="HS20" s="276"/>
      <c r="HT20" s="276"/>
      <c r="HU20" s="276"/>
      <c r="HV20" s="276"/>
      <c r="HW20" s="276"/>
      <c r="HX20" s="276"/>
      <c r="HY20" s="276"/>
      <c r="HZ20" s="276"/>
      <c r="IA20" s="276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  <c r="IM20" s="276"/>
      <c r="IN20" s="276"/>
      <c r="IO20" s="276"/>
      <c r="IP20" s="276"/>
      <c r="IQ20" s="276"/>
      <c r="IR20" s="276"/>
      <c r="IS20" s="276"/>
      <c r="IT20" s="276"/>
      <c r="IU20" s="276"/>
      <c r="IV20" s="276"/>
      <c r="IW20" s="276"/>
      <c r="IX20" s="276"/>
      <c r="IY20" s="276"/>
    </row>
    <row r="21" s="265" customFormat="1" ht="24" customHeight="1" spans="1:259">
      <c r="A21" s="246" t="s">
        <v>910</v>
      </c>
      <c r="B21" s="247">
        <v>100</v>
      </c>
      <c r="C21" s="247">
        <v>184</v>
      </c>
      <c r="D21" s="247">
        <v>184</v>
      </c>
      <c r="E21" s="248">
        <f t="shared" si="0"/>
        <v>1.84</v>
      </c>
      <c r="F21" s="250">
        <f>D21/191</f>
        <v>0.963350785340314</v>
      </c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  <c r="GN21" s="276"/>
      <c r="GO21" s="276"/>
      <c r="GP21" s="276"/>
      <c r="GQ21" s="276"/>
      <c r="GR21" s="276"/>
      <c r="GS21" s="276"/>
      <c r="GT21" s="276"/>
      <c r="GU21" s="276"/>
      <c r="GV21" s="276"/>
      <c r="GW21" s="276"/>
      <c r="GX21" s="276"/>
      <c r="GY21" s="276"/>
      <c r="GZ21" s="276"/>
      <c r="HA21" s="276"/>
      <c r="HB21" s="276"/>
      <c r="HC21" s="276"/>
      <c r="HD21" s="276"/>
      <c r="HE21" s="276"/>
      <c r="HF21" s="276"/>
      <c r="HG21" s="276"/>
      <c r="HH21" s="276"/>
      <c r="HI21" s="276"/>
      <c r="HJ21" s="276"/>
      <c r="HK21" s="276"/>
      <c r="HL21" s="276"/>
      <c r="HM21" s="276"/>
      <c r="HN21" s="276"/>
      <c r="HO21" s="276"/>
      <c r="HP21" s="276"/>
      <c r="HQ21" s="276"/>
      <c r="HR21" s="276"/>
      <c r="HS21" s="276"/>
      <c r="HT21" s="276"/>
      <c r="HU21" s="276"/>
      <c r="HV21" s="276"/>
      <c r="HW21" s="276"/>
      <c r="HX21" s="276"/>
      <c r="HY21" s="276"/>
      <c r="HZ21" s="276"/>
      <c r="IA21" s="276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  <c r="IM21" s="276"/>
      <c r="IN21" s="276"/>
      <c r="IO21" s="276"/>
      <c r="IP21" s="276"/>
      <c r="IQ21" s="276"/>
      <c r="IR21" s="276"/>
      <c r="IS21" s="276"/>
      <c r="IT21" s="276"/>
      <c r="IU21" s="276"/>
      <c r="IV21" s="276"/>
      <c r="IW21" s="276"/>
      <c r="IX21" s="276"/>
      <c r="IY21" s="276"/>
    </row>
    <row r="22" s="265" customFormat="1" ht="24" customHeight="1" spans="1:259">
      <c r="A22" s="246" t="s">
        <v>911</v>
      </c>
      <c r="B22" s="247">
        <v>1400</v>
      </c>
      <c r="C22" s="247">
        <v>823</v>
      </c>
      <c r="D22" s="247">
        <v>823</v>
      </c>
      <c r="E22" s="248">
        <f t="shared" si="0"/>
        <v>0.587857142857143</v>
      </c>
      <c r="F22" s="250">
        <f>D22/3013</f>
        <v>0.273149684699635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  <c r="FL22" s="276"/>
      <c r="FM22" s="276"/>
      <c r="FN22" s="276"/>
      <c r="FO22" s="276"/>
      <c r="FP22" s="276"/>
      <c r="FQ22" s="276"/>
      <c r="FR22" s="276"/>
      <c r="FS22" s="276"/>
      <c r="FT22" s="276"/>
      <c r="FU22" s="276"/>
      <c r="FV22" s="276"/>
      <c r="FW22" s="276"/>
      <c r="FX22" s="276"/>
      <c r="FY22" s="276"/>
      <c r="FZ22" s="276"/>
      <c r="GA22" s="276"/>
      <c r="GB22" s="276"/>
      <c r="GC22" s="276"/>
      <c r="GD22" s="276"/>
      <c r="GE22" s="276"/>
      <c r="GF22" s="276"/>
      <c r="GG22" s="276"/>
      <c r="GH22" s="276"/>
      <c r="GI22" s="276"/>
      <c r="GJ22" s="276"/>
      <c r="GK22" s="276"/>
      <c r="GL22" s="276"/>
      <c r="GM22" s="276"/>
      <c r="GN22" s="276"/>
      <c r="GO22" s="276"/>
      <c r="GP22" s="276"/>
      <c r="GQ22" s="276"/>
      <c r="GR22" s="276"/>
      <c r="GS22" s="276"/>
      <c r="GT22" s="276"/>
      <c r="GU22" s="276"/>
      <c r="GV22" s="276"/>
      <c r="GW22" s="276"/>
      <c r="GX22" s="276"/>
      <c r="GY22" s="276"/>
      <c r="GZ22" s="276"/>
      <c r="HA22" s="276"/>
      <c r="HB22" s="276"/>
      <c r="HC22" s="276"/>
      <c r="HD22" s="276"/>
      <c r="HE22" s="276"/>
      <c r="HF22" s="276"/>
      <c r="HG22" s="276"/>
      <c r="HH22" s="276"/>
      <c r="HI22" s="276"/>
      <c r="HJ22" s="276"/>
      <c r="HK22" s="276"/>
      <c r="HL22" s="276"/>
      <c r="HM22" s="276"/>
      <c r="HN22" s="276"/>
      <c r="HO22" s="276"/>
      <c r="HP22" s="276"/>
      <c r="HQ22" s="276"/>
      <c r="HR22" s="276"/>
      <c r="HS22" s="276"/>
      <c r="HT22" s="276"/>
      <c r="HU22" s="276"/>
      <c r="HV22" s="276"/>
      <c r="HW22" s="276"/>
      <c r="HX22" s="276"/>
      <c r="HY22" s="276"/>
      <c r="HZ22" s="276"/>
      <c r="IA22" s="276"/>
      <c r="IB22" s="276"/>
      <c r="IC22" s="276"/>
      <c r="ID22" s="276"/>
      <c r="IE22" s="276"/>
      <c r="IF22" s="276"/>
      <c r="IG22" s="276"/>
      <c r="IH22" s="276"/>
      <c r="II22" s="276"/>
      <c r="IJ22" s="276"/>
      <c r="IK22" s="276"/>
      <c r="IL22" s="276"/>
      <c r="IM22" s="276"/>
      <c r="IN22" s="276"/>
      <c r="IO22" s="276"/>
      <c r="IP22" s="276"/>
      <c r="IQ22" s="276"/>
      <c r="IR22" s="276"/>
      <c r="IS22" s="276"/>
      <c r="IT22" s="276"/>
      <c r="IU22" s="276"/>
      <c r="IV22" s="276"/>
      <c r="IW22" s="276"/>
      <c r="IX22" s="276"/>
      <c r="IY22" s="276"/>
    </row>
    <row r="23" s="265" customFormat="1" ht="24" customHeight="1" spans="1:259">
      <c r="A23" s="246" t="s">
        <v>912</v>
      </c>
      <c r="B23" s="247">
        <v>500</v>
      </c>
      <c r="C23" s="247">
        <v>855</v>
      </c>
      <c r="D23" s="247">
        <v>855</v>
      </c>
      <c r="E23" s="248">
        <f t="shared" si="0"/>
        <v>1.71</v>
      </c>
      <c r="F23" s="250">
        <f>D23/828</f>
        <v>1.03260869565217</v>
      </c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76"/>
      <c r="GK23" s="276"/>
      <c r="GL23" s="276"/>
      <c r="GM23" s="276"/>
      <c r="GN23" s="276"/>
      <c r="GO23" s="276"/>
      <c r="GP23" s="276"/>
      <c r="GQ23" s="276"/>
      <c r="GR23" s="276"/>
      <c r="GS23" s="276"/>
      <c r="GT23" s="276"/>
      <c r="GU23" s="276"/>
      <c r="GV23" s="276"/>
      <c r="GW23" s="276"/>
      <c r="GX23" s="276"/>
      <c r="GY23" s="276"/>
      <c r="GZ23" s="276"/>
      <c r="HA23" s="276"/>
      <c r="HB23" s="276"/>
      <c r="HC23" s="276"/>
      <c r="HD23" s="276"/>
      <c r="HE23" s="276"/>
      <c r="HF23" s="276"/>
      <c r="HG23" s="276"/>
      <c r="HH23" s="276"/>
      <c r="HI23" s="276"/>
      <c r="HJ23" s="276"/>
      <c r="HK23" s="276"/>
      <c r="HL23" s="276"/>
      <c r="HM23" s="276"/>
      <c r="HN23" s="276"/>
      <c r="HO23" s="276"/>
      <c r="HP23" s="276"/>
      <c r="HQ23" s="276"/>
      <c r="HR23" s="276"/>
      <c r="HS23" s="276"/>
      <c r="HT23" s="276"/>
      <c r="HU23" s="276"/>
      <c r="HV23" s="276"/>
      <c r="HW23" s="276"/>
      <c r="HX23" s="276"/>
      <c r="HY23" s="276"/>
      <c r="HZ23" s="276"/>
      <c r="IA23" s="276"/>
      <c r="IB23" s="276"/>
      <c r="IC23" s="276"/>
      <c r="ID23" s="276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  <c r="IW23" s="276"/>
      <c r="IX23" s="276"/>
      <c r="IY23" s="276"/>
    </row>
    <row r="24" s="265" customFormat="1" ht="24" customHeight="1" spans="1:259">
      <c r="A24" s="255" t="s">
        <v>913</v>
      </c>
      <c r="B24" s="247"/>
      <c r="C24" s="247"/>
      <c r="D24" s="247"/>
      <c r="E24" s="248"/>
      <c r="F24" s="250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76"/>
      <c r="GK24" s="276"/>
      <c r="GL24" s="276"/>
      <c r="GM24" s="276"/>
      <c r="GN24" s="276"/>
      <c r="GO24" s="276"/>
      <c r="GP24" s="276"/>
      <c r="GQ24" s="276"/>
      <c r="GR24" s="276"/>
      <c r="GS24" s="276"/>
      <c r="GT24" s="276"/>
      <c r="GU24" s="276"/>
      <c r="GV24" s="276"/>
      <c r="GW24" s="276"/>
      <c r="GX24" s="276"/>
      <c r="GY24" s="276"/>
      <c r="GZ24" s="276"/>
      <c r="HA24" s="276"/>
      <c r="HB24" s="276"/>
      <c r="HC24" s="276"/>
      <c r="HD24" s="276"/>
      <c r="HE24" s="276"/>
      <c r="HF24" s="276"/>
      <c r="HG24" s="276"/>
      <c r="HH24" s="276"/>
      <c r="HI24" s="276"/>
      <c r="HJ24" s="276"/>
      <c r="HK24" s="276"/>
      <c r="HL24" s="276"/>
      <c r="HM24" s="276"/>
      <c r="HN24" s="276"/>
      <c r="HO24" s="276"/>
      <c r="HP24" s="276"/>
      <c r="HQ24" s="276"/>
      <c r="HR24" s="276"/>
      <c r="HS24" s="276"/>
      <c r="HT24" s="276"/>
      <c r="HU24" s="276"/>
      <c r="HV24" s="276"/>
      <c r="HW24" s="276"/>
      <c r="HX24" s="276"/>
      <c r="HY24" s="276"/>
      <c r="HZ24" s="276"/>
      <c r="IA24" s="276"/>
      <c r="IB24" s="276"/>
      <c r="IC24" s="276"/>
      <c r="ID24" s="276"/>
      <c r="IE24" s="276"/>
      <c r="IF24" s="276"/>
      <c r="IG24" s="276"/>
      <c r="IH24" s="276"/>
      <c r="II24" s="276"/>
      <c r="IJ24" s="276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  <c r="IW24" s="276"/>
      <c r="IX24" s="276"/>
      <c r="IY24" s="276"/>
    </row>
    <row r="25" s="265" customFormat="1" ht="24" customHeight="1" spans="1:259">
      <c r="A25" s="255" t="s">
        <v>914</v>
      </c>
      <c r="B25" s="247"/>
      <c r="C25" s="247"/>
      <c r="D25" s="247"/>
      <c r="E25" s="248"/>
      <c r="F25" s="250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/>
      <c r="FX25" s="276"/>
      <c r="FY25" s="276"/>
      <c r="FZ25" s="276"/>
      <c r="GA25" s="276"/>
      <c r="GB25" s="276"/>
      <c r="GC25" s="276"/>
      <c r="GD25" s="276"/>
      <c r="GE25" s="276"/>
      <c r="GF25" s="276"/>
      <c r="GG25" s="276"/>
      <c r="GH25" s="276"/>
      <c r="GI25" s="276"/>
      <c r="GJ25" s="276"/>
      <c r="GK25" s="276"/>
      <c r="GL25" s="276"/>
      <c r="GM25" s="276"/>
      <c r="GN25" s="276"/>
      <c r="GO25" s="276"/>
      <c r="GP25" s="276"/>
      <c r="GQ25" s="276"/>
      <c r="GR25" s="276"/>
      <c r="GS25" s="276"/>
      <c r="GT25" s="276"/>
      <c r="GU25" s="276"/>
      <c r="GV25" s="276"/>
      <c r="GW25" s="276"/>
      <c r="GX25" s="276"/>
      <c r="GY25" s="276"/>
      <c r="GZ25" s="276"/>
      <c r="HA25" s="276"/>
      <c r="HB25" s="276"/>
      <c r="HC25" s="276"/>
      <c r="HD25" s="276"/>
      <c r="HE25" s="276"/>
      <c r="HF25" s="276"/>
      <c r="HG25" s="276"/>
      <c r="HH25" s="276"/>
      <c r="HI25" s="276"/>
      <c r="HJ25" s="276"/>
      <c r="HK25" s="276"/>
      <c r="HL25" s="276"/>
      <c r="HM25" s="276"/>
      <c r="HN25" s="276"/>
      <c r="HO25" s="276"/>
      <c r="HP25" s="276"/>
      <c r="HQ25" s="276"/>
      <c r="HR25" s="276"/>
      <c r="HS25" s="276"/>
      <c r="HT25" s="276"/>
      <c r="HU25" s="276"/>
      <c r="HV25" s="276"/>
      <c r="HW25" s="276"/>
      <c r="HX25" s="276"/>
      <c r="HY25" s="276"/>
      <c r="HZ25" s="276"/>
      <c r="IA25" s="276"/>
      <c r="IB25" s="276"/>
      <c r="IC25" s="276"/>
      <c r="ID25" s="276"/>
      <c r="IE25" s="276"/>
      <c r="IF25" s="276"/>
      <c r="IG25" s="276"/>
      <c r="IH25" s="276"/>
      <c r="II25" s="276"/>
      <c r="IJ25" s="276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  <c r="IW25" s="276"/>
      <c r="IX25" s="276"/>
      <c r="IY25" s="276"/>
    </row>
    <row r="26" s="265" customFormat="1" ht="24" customHeight="1" spans="1:259">
      <c r="A26" s="255" t="s">
        <v>915</v>
      </c>
      <c r="B26" s="247"/>
      <c r="C26" s="247"/>
      <c r="D26" s="247"/>
      <c r="E26" s="248"/>
      <c r="F26" s="250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  <c r="GN26" s="276"/>
      <c r="GO26" s="276"/>
      <c r="GP26" s="276"/>
      <c r="GQ26" s="276"/>
      <c r="GR26" s="276"/>
      <c r="GS26" s="276"/>
      <c r="GT26" s="276"/>
      <c r="GU26" s="276"/>
      <c r="GV26" s="276"/>
      <c r="GW26" s="276"/>
      <c r="GX26" s="276"/>
      <c r="GY26" s="276"/>
      <c r="GZ26" s="276"/>
      <c r="HA26" s="276"/>
      <c r="HB26" s="276"/>
      <c r="HC26" s="276"/>
      <c r="HD26" s="276"/>
      <c r="HE26" s="276"/>
      <c r="HF26" s="276"/>
      <c r="HG26" s="276"/>
      <c r="HH26" s="276"/>
      <c r="HI26" s="276"/>
      <c r="HJ26" s="276"/>
      <c r="HK26" s="276"/>
      <c r="HL26" s="276"/>
      <c r="HM26" s="276"/>
      <c r="HN26" s="276"/>
      <c r="HO26" s="276"/>
      <c r="HP26" s="276"/>
      <c r="HQ26" s="276"/>
      <c r="HR26" s="276"/>
      <c r="HS26" s="276"/>
      <c r="HT26" s="276"/>
      <c r="HU26" s="276"/>
      <c r="HV26" s="276"/>
      <c r="HW26" s="276"/>
      <c r="HX26" s="276"/>
      <c r="HY26" s="276"/>
      <c r="HZ26" s="276"/>
      <c r="IA26" s="276"/>
      <c r="IB26" s="276"/>
      <c r="IC26" s="276"/>
      <c r="ID26" s="276"/>
      <c r="IE26" s="276"/>
      <c r="IF26" s="276"/>
      <c r="IG26" s="276"/>
      <c r="IH26" s="276"/>
      <c r="II26" s="276"/>
      <c r="IJ26" s="276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  <c r="IW26" s="276"/>
      <c r="IX26" s="276"/>
      <c r="IY26" s="276"/>
    </row>
    <row r="27" s="265" customFormat="1" ht="24" customHeight="1" spans="1:259">
      <c r="A27" s="255" t="s">
        <v>916</v>
      </c>
      <c r="B27" s="247"/>
      <c r="C27" s="247"/>
      <c r="D27" s="247"/>
      <c r="E27" s="248"/>
      <c r="F27" s="250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76"/>
      <c r="GK27" s="276"/>
      <c r="GL27" s="276"/>
      <c r="GM27" s="276"/>
      <c r="GN27" s="276"/>
      <c r="GO27" s="276"/>
      <c r="GP27" s="276"/>
      <c r="GQ27" s="276"/>
      <c r="GR27" s="276"/>
      <c r="GS27" s="276"/>
      <c r="GT27" s="276"/>
      <c r="GU27" s="276"/>
      <c r="GV27" s="276"/>
      <c r="GW27" s="276"/>
      <c r="GX27" s="276"/>
      <c r="GY27" s="276"/>
      <c r="GZ27" s="276"/>
      <c r="HA27" s="276"/>
      <c r="HB27" s="276"/>
      <c r="HC27" s="276"/>
      <c r="HD27" s="276"/>
      <c r="HE27" s="276"/>
      <c r="HF27" s="276"/>
      <c r="HG27" s="276"/>
      <c r="HH27" s="276"/>
      <c r="HI27" s="276"/>
      <c r="HJ27" s="276"/>
      <c r="HK27" s="276"/>
      <c r="HL27" s="276"/>
      <c r="HM27" s="276"/>
      <c r="HN27" s="276"/>
      <c r="HO27" s="276"/>
      <c r="HP27" s="276"/>
      <c r="HQ27" s="276"/>
      <c r="HR27" s="276"/>
      <c r="HS27" s="276"/>
      <c r="HT27" s="276"/>
      <c r="HU27" s="276"/>
      <c r="HV27" s="276"/>
      <c r="HW27" s="276"/>
      <c r="HX27" s="276"/>
      <c r="HY27" s="276"/>
      <c r="HZ27" s="276"/>
      <c r="IA27" s="276"/>
      <c r="IB27" s="276"/>
      <c r="IC27" s="276"/>
      <c r="ID27" s="276"/>
      <c r="IE27" s="276"/>
      <c r="IF27" s="276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  <c r="IW27" s="276"/>
      <c r="IX27" s="276"/>
      <c r="IY27" s="276"/>
    </row>
    <row r="28" s="265" customFormat="1" ht="24" customHeight="1" spans="1:259">
      <c r="A28" s="255" t="s">
        <v>917</v>
      </c>
      <c r="B28" s="247"/>
      <c r="C28" s="247"/>
      <c r="D28" s="247"/>
      <c r="E28" s="248"/>
      <c r="F28" s="250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76"/>
      <c r="GK28" s="276"/>
      <c r="GL28" s="276"/>
      <c r="GM28" s="276"/>
      <c r="GN28" s="276"/>
      <c r="GO28" s="276"/>
      <c r="GP28" s="276"/>
      <c r="GQ28" s="276"/>
      <c r="GR28" s="276"/>
      <c r="GS28" s="276"/>
      <c r="GT28" s="276"/>
      <c r="GU28" s="276"/>
      <c r="GV28" s="276"/>
      <c r="GW28" s="276"/>
      <c r="GX28" s="276"/>
      <c r="GY28" s="276"/>
      <c r="GZ28" s="276"/>
      <c r="HA28" s="276"/>
      <c r="HB28" s="276"/>
      <c r="HC28" s="276"/>
      <c r="HD28" s="276"/>
      <c r="HE28" s="276"/>
      <c r="HF28" s="276"/>
      <c r="HG28" s="276"/>
      <c r="HH28" s="276"/>
      <c r="HI28" s="276"/>
      <c r="HJ28" s="276"/>
      <c r="HK28" s="276"/>
      <c r="HL28" s="276"/>
      <c r="HM28" s="276"/>
      <c r="HN28" s="276"/>
      <c r="HO28" s="276"/>
      <c r="HP28" s="276"/>
      <c r="HQ28" s="276"/>
      <c r="HR28" s="276"/>
      <c r="HS28" s="276"/>
      <c r="HT28" s="276"/>
      <c r="HU28" s="276"/>
      <c r="HV28" s="276"/>
      <c r="HW28" s="276"/>
      <c r="HX28" s="276"/>
      <c r="HY28" s="276"/>
      <c r="HZ28" s="276"/>
      <c r="IA28" s="276"/>
      <c r="IB28" s="276"/>
      <c r="IC28" s="276"/>
      <c r="ID28" s="276"/>
      <c r="IE28" s="276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  <c r="IW28" s="276"/>
      <c r="IX28" s="276"/>
      <c r="IY28" s="276"/>
    </row>
    <row r="29" s="265" customFormat="1" ht="24" customHeight="1" spans="1:259">
      <c r="A29" s="243" t="s">
        <v>918</v>
      </c>
      <c r="B29" s="247">
        <f>SUM(B30:B34)</f>
        <v>0</v>
      </c>
      <c r="C29" s="102">
        <f>SUM(C30:C34)</f>
        <v>1297</v>
      </c>
      <c r="D29" s="247">
        <f>SUM(D30:D34)</f>
        <v>0</v>
      </c>
      <c r="E29" s="248"/>
      <c r="F29" s="250">
        <f>D29/1581</f>
        <v>0</v>
      </c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6"/>
      <c r="FI29" s="276"/>
      <c r="FJ29" s="276"/>
      <c r="FK29" s="276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76"/>
      <c r="GK29" s="276"/>
      <c r="GL29" s="276"/>
      <c r="GM29" s="276"/>
      <c r="GN29" s="276"/>
      <c r="GO29" s="276"/>
      <c r="GP29" s="276"/>
      <c r="GQ29" s="276"/>
      <c r="GR29" s="276"/>
      <c r="GS29" s="276"/>
      <c r="GT29" s="276"/>
      <c r="GU29" s="276"/>
      <c r="GV29" s="276"/>
      <c r="GW29" s="276"/>
      <c r="GX29" s="276"/>
      <c r="GY29" s="276"/>
      <c r="GZ29" s="276"/>
      <c r="HA29" s="276"/>
      <c r="HB29" s="276"/>
      <c r="HC29" s="276"/>
      <c r="HD29" s="276"/>
      <c r="HE29" s="276"/>
      <c r="HF29" s="276"/>
      <c r="HG29" s="276"/>
      <c r="HH29" s="276"/>
      <c r="HI29" s="276"/>
      <c r="HJ29" s="276"/>
      <c r="HK29" s="276"/>
      <c r="HL29" s="276"/>
      <c r="HM29" s="276"/>
      <c r="HN29" s="276"/>
      <c r="HO29" s="276"/>
      <c r="HP29" s="276"/>
      <c r="HQ29" s="276"/>
      <c r="HR29" s="276"/>
      <c r="HS29" s="276"/>
      <c r="HT29" s="276"/>
      <c r="HU29" s="276"/>
      <c r="HV29" s="276"/>
      <c r="HW29" s="276"/>
      <c r="HX29" s="276"/>
      <c r="HY29" s="276"/>
      <c r="HZ29" s="276"/>
      <c r="IA29" s="276"/>
      <c r="IB29" s="276"/>
      <c r="IC29" s="276"/>
      <c r="ID29" s="276"/>
      <c r="IE29" s="276"/>
      <c r="IF29" s="276"/>
      <c r="IG29" s="276"/>
      <c r="IH29" s="276"/>
      <c r="II29" s="276"/>
      <c r="IJ29" s="276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  <c r="IW29" s="276"/>
      <c r="IX29" s="276"/>
      <c r="IY29" s="276"/>
    </row>
    <row r="30" s="265" customFormat="1" ht="24" customHeight="1" spans="1:259">
      <c r="A30" s="246" t="s">
        <v>919</v>
      </c>
      <c r="B30" s="247"/>
      <c r="C30" s="247">
        <v>1214</v>
      </c>
      <c r="D30" s="247"/>
      <c r="E30" s="248"/>
      <c r="F30" s="250">
        <f>D30/837</f>
        <v>0</v>
      </c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6"/>
      <c r="FI30" s="276"/>
      <c r="FJ30" s="276"/>
      <c r="FK30" s="276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  <c r="GN30" s="276"/>
      <c r="GO30" s="276"/>
      <c r="GP30" s="276"/>
      <c r="GQ30" s="276"/>
      <c r="GR30" s="276"/>
      <c r="GS30" s="276"/>
      <c r="GT30" s="276"/>
      <c r="GU30" s="276"/>
      <c r="GV30" s="276"/>
      <c r="GW30" s="276"/>
      <c r="GX30" s="276"/>
      <c r="GY30" s="276"/>
      <c r="GZ30" s="276"/>
      <c r="HA30" s="276"/>
      <c r="HB30" s="276"/>
      <c r="HC30" s="276"/>
      <c r="HD30" s="276"/>
      <c r="HE30" s="276"/>
      <c r="HF30" s="276"/>
      <c r="HG30" s="276"/>
      <c r="HH30" s="276"/>
      <c r="HI30" s="276"/>
      <c r="HJ30" s="276"/>
      <c r="HK30" s="276"/>
      <c r="HL30" s="276"/>
      <c r="HM30" s="276"/>
      <c r="HN30" s="276"/>
      <c r="HO30" s="276"/>
      <c r="HP30" s="276"/>
      <c r="HQ30" s="276"/>
      <c r="HR30" s="276"/>
      <c r="HS30" s="276"/>
      <c r="HT30" s="276"/>
      <c r="HU30" s="276"/>
      <c r="HV30" s="276"/>
      <c r="HW30" s="276"/>
      <c r="HX30" s="276"/>
      <c r="HY30" s="276"/>
      <c r="HZ30" s="276"/>
      <c r="IA30" s="276"/>
      <c r="IB30" s="276"/>
      <c r="IC30" s="276"/>
      <c r="ID30" s="276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  <c r="IW30" s="276"/>
      <c r="IX30" s="276"/>
      <c r="IY30" s="276"/>
    </row>
    <row r="31" s="265" customFormat="1" ht="24" customHeight="1" spans="1:259">
      <c r="A31" s="246" t="s">
        <v>920</v>
      </c>
      <c r="B31" s="247"/>
      <c r="C31" s="247"/>
      <c r="D31" s="256"/>
      <c r="E31" s="248"/>
      <c r="F31" s="250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  <c r="GN31" s="276"/>
      <c r="GO31" s="276"/>
      <c r="GP31" s="276"/>
      <c r="GQ31" s="276"/>
      <c r="GR31" s="276"/>
      <c r="GS31" s="276"/>
      <c r="GT31" s="276"/>
      <c r="GU31" s="276"/>
      <c r="GV31" s="276"/>
      <c r="GW31" s="276"/>
      <c r="GX31" s="276"/>
      <c r="GY31" s="276"/>
      <c r="GZ31" s="276"/>
      <c r="HA31" s="276"/>
      <c r="HB31" s="276"/>
      <c r="HC31" s="276"/>
      <c r="HD31" s="276"/>
      <c r="HE31" s="276"/>
      <c r="HF31" s="276"/>
      <c r="HG31" s="276"/>
      <c r="HH31" s="276"/>
      <c r="HI31" s="276"/>
      <c r="HJ31" s="276"/>
      <c r="HK31" s="276"/>
      <c r="HL31" s="276"/>
      <c r="HM31" s="276"/>
      <c r="HN31" s="276"/>
      <c r="HO31" s="276"/>
      <c r="HP31" s="276"/>
      <c r="HQ31" s="276"/>
      <c r="HR31" s="276"/>
      <c r="HS31" s="276"/>
      <c r="HT31" s="276"/>
      <c r="HU31" s="276"/>
      <c r="HV31" s="276"/>
      <c r="HW31" s="276"/>
      <c r="HX31" s="276"/>
      <c r="HY31" s="276"/>
      <c r="HZ31" s="276"/>
      <c r="IA31" s="276"/>
      <c r="IB31" s="276"/>
      <c r="IC31" s="276"/>
      <c r="ID31" s="276"/>
      <c r="IE31" s="276"/>
      <c r="IF31" s="276"/>
      <c r="IG31" s="276"/>
      <c r="IH31" s="276"/>
      <c r="II31" s="276"/>
      <c r="IJ31" s="276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  <c r="IW31" s="276"/>
      <c r="IX31" s="276"/>
      <c r="IY31" s="276"/>
    </row>
    <row r="32" s="265" customFormat="1" ht="24" customHeight="1" spans="1:259">
      <c r="A32" s="246" t="s">
        <v>921</v>
      </c>
      <c r="B32" s="247"/>
      <c r="C32" s="247">
        <v>83</v>
      </c>
      <c r="D32" s="247"/>
      <c r="E32" s="248"/>
      <c r="F32" s="250">
        <f>D32/1044</f>
        <v>0</v>
      </c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6"/>
      <c r="FI32" s="276"/>
      <c r="FJ32" s="276"/>
      <c r="FK32" s="276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76"/>
      <c r="GK32" s="276"/>
      <c r="GL32" s="276"/>
      <c r="GM32" s="276"/>
      <c r="GN32" s="276"/>
      <c r="GO32" s="276"/>
      <c r="GP32" s="276"/>
      <c r="GQ32" s="276"/>
      <c r="GR32" s="276"/>
      <c r="GS32" s="276"/>
      <c r="GT32" s="276"/>
      <c r="GU32" s="276"/>
      <c r="GV32" s="276"/>
      <c r="GW32" s="276"/>
      <c r="GX32" s="276"/>
      <c r="GY32" s="276"/>
      <c r="GZ32" s="276"/>
      <c r="HA32" s="276"/>
      <c r="HB32" s="276"/>
      <c r="HC32" s="276"/>
      <c r="HD32" s="276"/>
      <c r="HE32" s="276"/>
      <c r="HF32" s="276"/>
      <c r="HG32" s="276"/>
      <c r="HH32" s="276"/>
      <c r="HI32" s="276"/>
      <c r="HJ32" s="276"/>
      <c r="HK32" s="276"/>
      <c r="HL32" s="276"/>
      <c r="HM32" s="276"/>
      <c r="HN32" s="276"/>
      <c r="HO32" s="276"/>
      <c r="HP32" s="276"/>
      <c r="HQ32" s="276"/>
      <c r="HR32" s="276"/>
      <c r="HS32" s="276"/>
      <c r="HT32" s="276"/>
      <c r="HU32" s="276"/>
      <c r="HV32" s="276"/>
      <c r="HW32" s="276"/>
      <c r="HX32" s="276"/>
      <c r="HY32" s="276"/>
      <c r="HZ32" s="276"/>
      <c r="IA32" s="276"/>
      <c r="IB32" s="276"/>
      <c r="IC32" s="276"/>
      <c r="ID32" s="276"/>
      <c r="IE32" s="276"/>
      <c r="IF32" s="276"/>
      <c r="IG32" s="276"/>
      <c r="IH32" s="276"/>
      <c r="II32" s="276"/>
      <c r="IJ32" s="276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  <c r="IW32" s="276"/>
      <c r="IX32" s="276"/>
      <c r="IY32" s="276"/>
    </row>
    <row r="33" s="265" customFormat="1" ht="24" customHeight="1" spans="1:259">
      <c r="A33" s="246" t="s">
        <v>922</v>
      </c>
      <c r="B33" s="247"/>
      <c r="C33" s="247"/>
      <c r="D33" s="247"/>
      <c r="E33" s="248"/>
      <c r="F33" s="250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276"/>
      <c r="EI33" s="276"/>
      <c r="EJ33" s="276"/>
      <c r="EK33" s="276"/>
      <c r="EL33" s="276"/>
      <c r="EM33" s="276"/>
      <c r="EN33" s="276"/>
      <c r="EO33" s="276"/>
      <c r="EP33" s="276"/>
      <c r="EQ33" s="276"/>
      <c r="ER33" s="276"/>
      <c r="ES33" s="276"/>
      <c r="ET33" s="276"/>
      <c r="EU33" s="276"/>
      <c r="EV33" s="276"/>
      <c r="EW33" s="276"/>
      <c r="EX33" s="276"/>
      <c r="EY33" s="276"/>
      <c r="EZ33" s="276"/>
      <c r="FA33" s="276"/>
      <c r="FB33" s="276"/>
      <c r="FC33" s="276"/>
      <c r="FD33" s="276"/>
      <c r="FE33" s="276"/>
      <c r="FF33" s="276"/>
      <c r="FG33" s="276"/>
      <c r="FH33" s="276"/>
      <c r="FI33" s="276"/>
      <c r="FJ33" s="276"/>
      <c r="FK33" s="276"/>
      <c r="FL33" s="276"/>
      <c r="FM33" s="276"/>
      <c r="FN33" s="276"/>
      <c r="FO33" s="276"/>
      <c r="FP33" s="276"/>
      <c r="FQ33" s="276"/>
      <c r="FR33" s="276"/>
      <c r="FS33" s="276"/>
      <c r="FT33" s="276"/>
      <c r="FU33" s="276"/>
      <c r="FV33" s="276"/>
      <c r="FW33" s="276"/>
      <c r="FX33" s="276"/>
      <c r="FY33" s="276"/>
      <c r="FZ33" s="276"/>
      <c r="GA33" s="276"/>
      <c r="GB33" s="276"/>
      <c r="GC33" s="276"/>
      <c r="GD33" s="276"/>
      <c r="GE33" s="276"/>
      <c r="GF33" s="276"/>
      <c r="GG33" s="276"/>
      <c r="GH33" s="276"/>
      <c r="GI33" s="276"/>
      <c r="GJ33" s="276"/>
      <c r="GK33" s="276"/>
      <c r="GL33" s="276"/>
      <c r="GM33" s="276"/>
      <c r="GN33" s="276"/>
      <c r="GO33" s="276"/>
      <c r="GP33" s="276"/>
      <c r="GQ33" s="276"/>
      <c r="GR33" s="276"/>
      <c r="GS33" s="276"/>
      <c r="GT33" s="276"/>
      <c r="GU33" s="276"/>
      <c r="GV33" s="276"/>
      <c r="GW33" s="276"/>
      <c r="GX33" s="276"/>
      <c r="GY33" s="276"/>
      <c r="GZ33" s="276"/>
      <c r="HA33" s="276"/>
      <c r="HB33" s="276"/>
      <c r="HC33" s="276"/>
      <c r="HD33" s="276"/>
      <c r="HE33" s="276"/>
      <c r="HF33" s="276"/>
      <c r="HG33" s="276"/>
      <c r="HH33" s="276"/>
      <c r="HI33" s="276"/>
      <c r="HJ33" s="276"/>
      <c r="HK33" s="276"/>
      <c r="HL33" s="276"/>
      <c r="HM33" s="276"/>
      <c r="HN33" s="276"/>
      <c r="HO33" s="276"/>
      <c r="HP33" s="276"/>
      <c r="HQ33" s="276"/>
      <c r="HR33" s="276"/>
      <c r="HS33" s="276"/>
      <c r="HT33" s="276"/>
      <c r="HU33" s="276"/>
      <c r="HV33" s="276"/>
      <c r="HW33" s="276"/>
      <c r="HX33" s="276"/>
      <c r="HY33" s="276"/>
      <c r="HZ33" s="276"/>
      <c r="IA33" s="276"/>
      <c r="IB33" s="276"/>
      <c r="IC33" s="276"/>
      <c r="ID33" s="276"/>
      <c r="IE33" s="276"/>
      <c r="IF33" s="276"/>
      <c r="IG33" s="276"/>
      <c r="IH33" s="276"/>
      <c r="II33" s="276"/>
      <c r="IJ33" s="276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  <c r="IW33" s="276"/>
      <c r="IX33" s="276"/>
      <c r="IY33" s="276"/>
    </row>
    <row r="34" s="265" customFormat="1" ht="24" customHeight="1" spans="1:259">
      <c r="A34" s="246" t="s">
        <v>923</v>
      </c>
      <c r="B34" s="247"/>
      <c r="C34" s="247"/>
      <c r="D34" s="247"/>
      <c r="E34" s="248"/>
      <c r="F34" s="250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276"/>
      <c r="EI34" s="276"/>
      <c r="EJ34" s="276"/>
      <c r="EK34" s="276"/>
      <c r="EL34" s="276"/>
      <c r="EM34" s="276"/>
      <c r="EN34" s="276"/>
      <c r="EO34" s="276"/>
      <c r="EP34" s="276"/>
      <c r="EQ34" s="276"/>
      <c r="ER34" s="276"/>
      <c r="ES34" s="276"/>
      <c r="ET34" s="276"/>
      <c r="EU34" s="276"/>
      <c r="EV34" s="276"/>
      <c r="EW34" s="276"/>
      <c r="EX34" s="276"/>
      <c r="EY34" s="276"/>
      <c r="EZ34" s="276"/>
      <c r="FA34" s="276"/>
      <c r="FB34" s="276"/>
      <c r="FC34" s="276"/>
      <c r="FD34" s="276"/>
      <c r="FE34" s="276"/>
      <c r="FF34" s="276"/>
      <c r="FG34" s="276"/>
      <c r="FH34" s="276"/>
      <c r="FI34" s="276"/>
      <c r="FJ34" s="276"/>
      <c r="FK34" s="276"/>
      <c r="FL34" s="276"/>
      <c r="FM34" s="276"/>
      <c r="FN34" s="276"/>
      <c r="FO34" s="276"/>
      <c r="FP34" s="276"/>
      <c r="FQ34" s="276"/>
      <c r="FR34" s="276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76"/>
      <c r="GK34" s="276"/>
      <c r="GL34" s="276"/>
      <c r="GM34" s="276"/>
      <c r="GN34" s="276"/>
      <c r="GO34" s="276"/>
      <c r="GP34" s="276"/>
      <c r="GQ34" s="276"/>
      <c r="GR34" s="276"/>
      <c r="GS34" s="276"/>
      <c r="GT34" s="276"/>
      <c r="GU34" s="276"/>
      <c r="GV34" s="276"/>
      <c r="GW34" s="276"/>
      <c r="GX34" s="276"/>
      <c r="GY34" s="276"/>
      <c r="GZ34" s="276"/>
      <c r="HA34" s="276"/>
      <c r="HB34" s="276"/>
      <c r="HC34" s="276"/>
      <c r="HD34" s="276"/>
      <c r="HE34" s="276"/>
      <c r="HF34" s="276"/>
      <c r="HG34" s="276"/>
      <c r="HH34" s="276"/>
      <c r="HI34" s="276"/>
      <c r="HJ34" s="276"/>
      <c r="HK34" s="276"/>
      <c r="HL34" s="276"/>
      <c r="HM34" s="276"/>
      <c r="HN34" s="276"/>
      <c r="HO34" s="276"/>
      <c r="HP34" s="276"/>
      <c r="HQ34" s="276"/>
      <c r="HR34" s="276"/>
      <c r="HS34" s="276"/>
      <c r="HT34" s="276"/>
      <c r="HU34" s="276"/>
      <c r="HV34" s="276"/>
      <c r="HW34" s="276"/>
      <c r="HX34" s="276"/>
      <c r="HY34" s="276"/>
      <c r="HZ34" s="276"/>
      <c r="IA34" s="276"/>
      <c r="IB34" s="276"/>
      <c r="IC34" s="276"/>
      <c r="ID34" s="276"/>
      <c r="IE34" s="276"/>
      <c r="IF34" s="276"/>
      <c r="IG34" s="276"/>
      <c r="IH34" s="276"/>
      <c r="II34" s="276"/>
      <c r="IJ34" s="276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  <c r="IW34" s="276"/>
      <c r="IX34" s="276"/>
      <c r="IY34" s="276"/>
    </row>
    <row r="35" s="265" customFormat="1" ht="24" customHeight="1" spans="1:259">
      <c r="A35" s="243" t="s">
        <v>924</v>
      </c>
      <c r="B35" s="247">
        <f>B36+B37+B38+B39</f>
        <v>0</v>
      </c>
      <c r="C35" s="102">
        <f>C36+C37+C38+C39</f>
        <v>242613</v>
      </c>
      <c r="D35" s="102">
        <f>D36+D37+D38+D39</f>
        <v>239640</v>
      </c>
      <c r="E35" s="248"/>
      <c r="F35" s="250">
        <f>D35/184713</f>
        <v>1.29736401877507</v>
      </c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6"/>
      <c r="EO35" s="276"/>
      <c r="EP35" s="276"/>
      <c r="EQ35" s="276"/>
      <c r="ER35" s="276"/>
      <c r="ES35" s="276"/>
      <c r="ET35" s="276"/>
      <c r="EU35" s="276"/>
      <c r="EV35" s="276"/>
      <c r="EW35" s="276"/>
      <c r="EX35" s="276"/>
      <c r="EY35" s="276"/>
      <c r="EZ35" s="276"/>
      <c r="FA35" s="276"/>
      <c r="FB35" s="276"/>
      <c r="FC35" s="276"/>
      <c r="FD35" s="276"/>
      <c r="FE35" s="276"/>
      <c r="FF35" s="276"/>
      <c r="FG35" s="276"/>
      <c r="FH35" s="276"/>
      <c r="FI35" s="276"/>
      <c r="FJ35" s="276"/>
      <c r="FK35" s="276"/>
      <c r="FL35" s="276"/>
      <c r="FM35" s="276"/>
      <c r="FN35" s="276"/>
      <c r="FO35" s="276"/>
      <c r="FP35" s="276"/>
      <c r="FQ35" s="276"/>
      <c r="FR35" s="276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76"/>
      <c r="GK35" s="276"/>
      <c r="GL35" s="276"/>
      <c r="GM35" s="276"/>
      <c r="GN35" s="276"/>
      <c r="GO35" s="276"/>
      <c r="GP35" s="276"/>
      <c r="GQ35" s="276"/>
      <c r="GR35" s="276"/>
      <c r="GS35" s="276"/>
      <c r="GT35" s="276"/>
      <c r="GU35" s="276"/>
      <c r="GV35" s="276"/>
      <c r="GW35" s="276"/>
      <c r="GX35" s="276"/>
      <c r="GY35" s="276"/>
      <c r="GZ35" s="276"/>
      <c r="HA35" s="276"/>
      <c r="HB35" s="276"/>
      <c r="HC35" s="276"/>
      <c r="HD35" s="276"/>
      <c r="HE35" s="276"/>
      <c r="HF35" s="276"/>
      <c r="HG35" s="276"/>
      <c r="HH35" s="276"/>
      <c r="HI35" s="276"/>
      <c r="HJ35" s="276"/>
      <c r="HK35" s="276"/>
      <c r="HL35" s="276"/>
      <c r="HM35" s="276"/>
      <c r="HN35" s="276"/>
      <c r="HO35" s="276"/>
      <c r="HP35" s="276"/>
      <c r="HQ35" s="276"/>
      <c r="HR35" s="276"/>
      <c r="HS35" s="276"/>
      <c r="HT35" s="276"/>
      <c r="HU35" s="276"/>
      <c r="HV35" s="276"/>
      <c r="HW35" s="276"/>
      <c r="HX35" s="276"/>
      <c r="HY35" s="276"/>
      <c r="HZ35" s="276"/>
      <c r="IA35" s="276"/>
      <c r="IB35" s="276"/>
      <c r="IC35" s="276"/>
      <c r="ID35" s="276"/>
      <c r="IE35" s="276"/>
      <c r="IF35" s="276"/>
      <c r="IG35" s="276"/>
      <c r="IH35" s="276"/>
      <c r="II35" s="276"/>
      <c r="IJ35" s="276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  <c r="IW35" s="276"/>
      <c r="IX35" s="276"/>
      <c r="IY35" s="276"/>
    </row>
    <row r="36" s="265" customFormat="1" ht="24" customHeight="1" spans="1:259">
      <c r="A36" s="246" t="s">
        <v>925</v>
      </c>
      <c r="B36" s="247"/>
      <c r="C36" s="247">
        <v>241000</v>
      </c>
      <c r="D36" s="247">
        <v>238422</v>
      </c>
      <c r="E36" s="248"/>
      <c r="F36" s="250">
        <f>D36/184065</f>
        <v>1.29531415532556</v>
      </c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6"/>
      <c r="EL36" s="276"/>
      <c r="EM36" s="276"/>
      <c r="EN36" s="276"/>
      <c r="EO36" s="276"/>
      <c r="EP36" s="276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6"/>
      <c r="FI36" s="276"/>
      <c r="FJ36" s="276"/>
      <c r="FK36" s="276"/>
      <c r="FL36" s="276"/>
      <c r="FM36" s="276"/>
      <c r="FN36" s="276"/>
      <c r="FO36" s="276"/>
      <c r="FP36" s="276"/>
      <c r="FQ36" s="276"/>
      <c r="FR36" s="276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276"/>
      <c r="GN36" s="276"/>
      <c r="GO36" s="276"/>
      <c r="GP36" s="276"/>
      <c r="GQ36" s="276"/>
      <c r="GR36" s="276"/>
      <c r="GS36" s="276"/>
      <c r="GT36" s="276"/>
      <c r="GU36" s="276"/>
      <c r="GV36" s="276"/>
      <c r="GW36" s="276"/>
      <c r="GX36" s="276"/>
      <c r="GY36" s="276"/>
      <c r="GZ36" s="276"/>
      <c r="HA36" s="276"/>
      <c r="HB36" s="276"/>
      <c r="HC36" s="276"/>
      <c r="HD36" s="276"/>
      <c r="HE36" s="276"/>
      <c r="HF36" s="276"/>
      <c r="HG36" s="276"/>
      <c r="HH36" s="276"/>
      <c r="HI36" s="276"/>
      <c r="HJ36" s="276"/>
      <c r="HK36" s="276"/>
      <c r="HL36" s="276"/>
      <c r="HM36" s="276"/>
      <c r="HN36" s="276"/>
      <c r="HO36" s="276"/>
      <c r="HP36" s="276"/>
      <c r="HQ36" s="276"/>
      <c r="HR36" s="276"/>
      <c r="HS36" s="276"/>
      <c r="HT36" s="276"/>
      <c r="HU36" s="276"/>
      <c r="HV36" s="276"/>
      <c r="HW36" s="276"/>
      <c r="HX36" s="276"/>
      <c r="HY36" s="276"/>
      <c r="HZ36" s="276"/>
      <c r="IA36" s="276"/>
      <c r="IB36" s="276"/>
      <c r="IC36" s="276"/>
      <c r="ID36" s="276"/>
      <c r="IE36" s="276"/>
      <c r="IF36" s="276"/>
      <c r="IG36" s="276"/>
      <c r="IH36" s="276"/>
      <c r="II36" s="276"/>
      <c r="IJ36" s="276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  <c r="IW36" s="276"/>
      <c r="IX36" s="276"/>
      <c r="IY36" s="276"/>
    </row>
    <row r="37" s="265" customFormat="1" ht="24" customHeight="1" spans="1:259">
      <c r="A37" s="246" t="s">
        <v>926</v>
      </c>
      <c r="B37" s="247"/>
      <c r="C37" s="247"/>
      <c r="D37" s="247"/>
      <c r="E37" s="248"/>
      <c r="F37" s="250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6"/>
      <c r="EO37" s="276"/>
      <c r="EP37" s="276"/>
      <c r="EQ37" s="276"/>
      <c r="ER37" s="276"/>
      <c r="ES37" s="276"/>
      <c r="ET37" s="276"/>
      <c r="EU37" s="276"/>
      <c r="EV37" s="276"/>
      <c r="EW37" s="276"/>
      <c r="EX37" s="276"/>
      <c r="EY37" s="276"/>
      <c r="EZ37" s="276"/>
      <c r="FA37" s="276"/>
      <c r="FB37" s="276"/>
      <c r="FC37" s="276"/>
      <c r="FD37" s="276"/>
      <c r="FE37" s="276"/>
      <c r="FF37" s="276"/>
      <c r="FG37" s="276"/>
      <c r="FH37" s="276"/>
      <c r="FI37" s="276"/>
      <c r="FJ37" s="276"/>
      <c r="FK37" s="276"/>
      <c r="FL37" s="276"/>
      <c r="FM37" s="276"/>
      <c r="FN37" s="276"/>
      <c r="FO37" s="276"/>
      <c r="FP37" s="276"/>
      <c r="FQ37" s="276"/>
      <c r="FR37" s="276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276"/>
      <c r="GN37" s="276"/>
      <c r="GO37" s="276"/>
      <c r="GP37" s="276"/>
      <c r="GQ37" s="276"/>
      <c r="GR37" s="276"/>
      <c r="GS37" s="276"/>
      <c r="GT37" s="276"/>
      <c r="GU37" s="276"/>
      <c r="GV37" s="276"/>
      <c r="GW37" s="276"/>
      <c r="GX37" s="276"/>
      <c r="GY37" s="276"/>
      <c r="GZ37" s="276"/>
      <c r="HA37" s="276"/>
      <c r="HB37" s="276"/>
      <c r="HC37" s="276"/>
      <c r="HD37" s="276"/>
      <c r="HE37" s="276"/>
      <c r="HF37" s="276"/>
      <c r="HG37" s="276"/>
      <c r="HH37" s="276"/>
      <c r="HI37" s="276"/>
      <c r="HJ37" s="276"/>
      <c r="HK37" s="276"/>
      <c r="HL37" s="276"/>
      <c r="HM37" s="276"/>
      <c r="HN37" s="276"/>
      <c r="HO37" s="276"/>
      <c r="HP37" s="276"/>
      <c r="HQ37" s="276"/>
      <c r="HR37" s="276"/>
      <c r="HS37" s="276"/>
      <c r="HT37" s="276"/>
      <c r="HU37" s="276"/>
      <c r="HV37" s="276"/>
      <c r="HW37" s="276"/>
      <c r="HX37" s="276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  <c r="IW37" s="276"/>
      <c r="IX37" s="276"/>
      <c r="IY37" s="276"/>
    </row>
    <row r="38" s="265" customFormat="1" ht="24" customHeight="1" spans="1:259">
      <c r="A38" s="246" t="s">
        <v>927</v>
      </c>
      <c r="B38" s="247"/>
      <c r="C38" s="247"/>
      <c r="D38" s="247"/>
      <c r="E38" s="248"/>
      <c r="F38" s="250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  <c r="EL38" s="276"/>
      <c r="EM38" s="276"/>
      <c r="EN38" s="276"/>
      <c r="EO38" s="276"/>
      <c r="EP38" s="276"/>
      <c r="EQ38" s="276"/>
      <c r="ER38" s="276"/>
      <c r="ES38" s="276"/>
      <c r="ET38" s="276"/>
      <c r="EU38" s="276"/>
      <c r="EV38" s="276"/>
      <c r="EW38" s="276"/>
      <c r="EX38" s="276"/>
      <c r="EY38" s="276"/>
      <c r="EZ38" s="276"/>
      <c r="FA38" s="276"/>
      <c r="FB38" s="276"/>
      <c r="FC38" s="276"/>
      <c r="FD38" s="276"/>
      <c r="FE38" s="276"/>
      <c r="FF38" s="276"/>
      <c r="FG38" s="276"/>
      <c r="FH38" s="276"/>
      <c r="FI38" s="276"/>
      <c r="FJ38" s="276"/>
      <c r="FK38" s="276"/>
      <c r="FL38" s="276"/>
      <c r="FM38" s="276"/>
      <c r="FN38" s="276"/>
      <c r="FO38" s="276"/>
      <c r="FP38" s="276"/>
      <c r="FQ38" s="276"/>
      <c r="FR38" s="276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276"/>
      <c r="GN38" s="276"/>
      <c r="GO38" s="276"/>
      <c r="GP38" s="276"/>
      <c r="GQ38" s="276"/>
      <c r="GR38" s="276"/>
      <c r="GS38" s="276"/>
      <c r="GT38" s="276"/>
      <c r="GU38" s="276"/>
      <c r="GV38" s="276"/>
      <c r="GW38" s="276"/>
      <c r="GX38" s="276"/>
      <c r="GY38" s="276"/>
      <c r="GZ38" s="276"/>
      <c r="HA38" s="276"/>
      <c r="HB38" s="276"/>
      <c r="HC38" s="276"/>
      <c r="HD38" s="276"/>
      <c r="HE38" s="276"/>
      <c r="HF38" s="276"/>
      <c r="HG38" s="276"/>
      <c r="HH38" s="276"/>
      <c r="HI38" s="276"/>
      <c r="HJ38" s="276"/>
      <c r="HK38" s="276"/>
      <c r="HL38" s="276"/>
      <c r="HM38" s="276"/>
      <c r="HN38" s="276"/>
      <c r="HO38" s="276"/>
      <c r="HP38" s="276"/>
      <c r="HQ38" s="276"/>
      <c r="HR38" s="276"/>
      <c r="HS38" s="276"/>
      <c r="HT38" s="276"/>
      <c r="HU38" s="276"/>
      <c r="HV38" s="276"/>
      <c r="HW38" s="276"/>
      <c r="HX38" s="276"/>
      <c r="HY38" s="276"/>
      <c r="HZ38" s="276"/>
      <c r="IA38" s="276"/>
      <c r="IB38" s="276"/>
      <c r="IC38" s="276"/>
      <c r="ID38" s="276"/>
      <c r="IE38" s="276"/>
      <c r="IF38" s="276"/>
      <c r="IG38" s="276"/>
      <c r="IH38" s="276"/>
      <c r="II38" s="276"/>
      <c r="IJ38" s="276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  <c r="IW38" s="276"/>
      <c r="IX38" s="276"/>
      <c r="IY38" s="276"/>
    </row>
    <row r="39" s="265" customFormat="1" ht="24" customHeight="1" spans="1:259">
      <c r="A39" s="246" t="s">
        <v>928</v>
      </c>
      <c r="B39" s="247"/>
      <c r="C39" s="247">
        <v>1613</v>
      </c>
      <c r="D39" s="247">
        <v>1218</v>
      </c>
      <c r="E39" s="248"/>
      <c r="F39" s="250">
        <f>D39/648</f>
        <v>1.87962962962963</v>
      </c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276"/>
      <c r="EM39" s="276"/>
      <c r="EN39" s="276"/>
      <c r="EO39" s="276"/>
      <c r="EP39" s="276"/>
      <c r="EQ39" s="276"/>
      <c r="ER39" s="276"/>
      <c r="ES39" s="276"/>
      <c r="ET39" s="276"/>
      <c r="EU39" s="276"/>
      <c r="EV39" s="276"/>
      <c r="EW39" s="276"/>
      <c r="EX39" s="276"/>
      <c r="EY39" s="276"/>
      <c r="EZ39" s="276"/>
      <c r="FA39" s="276"/>
      <c r="FB39" s="276"/>
      <c r="FC39" s="276"/>
      <c r="FD39" s="276"/>
      <c r="FE39" s="276"/>
      <c r="FF39" s="276"/>
      <c r="FG39" s="276"/>
      <c r="FH39" s="276"/>
      <c r="FI39" s="276"/>
      <c r="FJ39" s="276"/>
      <c r="FK39" s="276"/>
      <c r="FL39" s="276"/>
      <c r="FM39" s="276"/>
      <c r="FN39" s="276"/>
      <c r="FO39" s="276"/>
      <c r="FP39" s="276"/>
      <c r="FQ39" s="276"/>
      <c r="FR39" s="276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276"/>
      <c r="GN39" s="276"/>
      <c r="GO39" s="276"/>
      <c r="GP39" s="276"/>
      <c r="GQ39" s="276"/>
      <c r="GR39" s="276"/>
      <c r="GS39" s="276"/>
      <c r="GT39" s="276"/>
      <c r="GU39" s="276"/>
      <c r="GV39" s="276"/>
      <c r="GW39" s="276"/>
      <c r="GX39" s="276"/>
      <c r="GY39" s="276"/>
      <c r="GZ39" s="276"/>
      <c r="HA39" s="276"/>
      <c r="HB39" s="276"/>
      <c r="HC39" s="276"/>
      <c r="HD39" s="276"/>
      <c r="HE39" s="276"/>
      <c r="HF39" s="276"/>
      <c r="HG39" s="276"/>
      <c r="HH39" s="276"/>
      <c r="HI39" s="276"/>
      <c r="HJ39" s="276"/>
      <c r="HK39" s="276"/>
      <c r="HL39" s="276"/>
      <c r="HM39" s="276"/>
      <c r="HN39" s="276"/>
      <c r="HO39" s="276"/>
      <c r="HP39" s="276"/>
      <c r="HQ39" s="276"/>
      <c r="HR39" s="276"/>
      <c r="HS39" s="276"/>
      <c r="HT39" s="276"/>
      <c r="HU39" s="276"/>
      <c r="HV39" s="276"/>
      <c r="HW39" s="276"/>
      <c r="HX39" s="276"/>
      <c r="HY39" s="276"/>
      <c r="HZ39" s="276"/>
      <c r="IA39" s="276"/>
      <c r="IB39" s="276"/>
      <c r="IC39" s="276"/>
      <c r="ID39" s="276"/>
      <c r="IE39" s="276"/>
      <c r="IF39" s="276"/>
      <c r="IG39" s="276"/>
      <c r="IH39" s="276"/>
      <c r="II39" s="276"/>
      <c r="IJ39" s="276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  <c r="IW39" s="276"/>
      <c r="IX39" s="276"/>
      <c r="IY39" s="276"/>
    </row>
    <row r="40" s="265" customFormat="1" ht="24" customHeight="1" spans="1:259">
      <c r="A40" s="243" t="s">
        <v>929</v>
      </c>
      <c r="B40" s="102">
        <v>19867</v>
      </c>
      <c r="C40" s="102">
        <v>22719</v>
      </c>
      <c r="D40" s="102">
        <v>22719</v>
      </c>
      <c r="E40" s="248">
        <f t="shared" ref="E40:E42" si="1">D40/B40</f>
        <v>1.14355463834499</v>
      </c>
      <c r="F40" s="250">
        <f>D40/16035</f>
        <v>1.41683816651076</v>
      </c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6"/>
      <c r="FG40" s="276"/>
      <c r="FH40" s="276"/>
      <c r="FI40" s="276"/>
      <c r="FJ40" s="276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276"/>
      <c r="GN40" s="276"/>
      <c r="GO40" s="276"/>
      <c r="GP40" s="276"/>
      <c r="GQ40" s="276"/>
      <c r="GR40" s="276"/>
      <c r="GS40" s="276"/>
      <c r="GT40" s="276"/>
      <c r="GU40" s="276"/>
      <c r="GV40" s="276"/>
      <c r="GW40" s="276"/>
      <c r="GX40" s="276"/>
      <c r="GY40" s="276"/>
      <c r="GZ40" s="276"/>
      <c r="HA40" s="276"/>
      <c r="HB40" s="276"/>
      <c r="HC40" s="276"/>
      <c r="HD40" s="276"/>
      <c r="HE40" s="276"/>
      <c r="HF40" s="276"/>
      <c r="HG40" s="276"/>
      <c r="HH40" s="276"/>
      <c r="HI40" s="276"/>
      <c r="HJ40" s="276"/>
      <c r="HK40" s="276"/>
      <c r="HL40" s="276"/>
      <c r="HM40" s="276"/>
      <c r="HN40" s="276"/>
      <c r="HO40" s="276"/>
      <c r="HP40" s="276"/>
      <c r="HQ40" s="276"/>
      <c r="HR40" s="276"/>
      <c r="HS40" s="276"/>
      <c r="HT40" s="276"/>
      <c r="HU40" s="276"/>
      <c r="HV40" s="276"/>
      <c r="HW40" s="276"/>
      <c r="HX40" s="276"/>
      <c r="HY40" s="276"/>
      <c r="HZ40" s="276"/>
      <c r="IA40" s="276"/>
      <c r="IB40" s="276"/>
      <c r="IC40" s="276"/>
      <c r="ID40" s="276"/>
      <c r="IE40" s="276"/>
      <c r="IF40" s="276"/>
      <c r="IG40" s="276"/>
      <c r="IH40" s="276"/>
      <c r="II40" s="276"/>
      <c r="IJ40" s="276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  <c r="IW40" s="276"/>
      <c r="IX40" s="276"/>
      <c r="IY40" s="276"/>
    </row>
    <row r="41" s="265" customFormat="1" ht="24" customHeight="1" spans="1:259">
      <c r="A41" s="243" t="s">
        <v>930</v>
      </c>
      <c r="B41" s="102">
        <v>170</v>
      </c>
      <c r="C41" s="102">
        <v>210</v>
      </c>
      <c r="D41" s="102">
        <v>210</v>
      </c>
      <c r="E41" s="248">
        <f t="shared" si="1"/>
        <v>1.23529411764706</v>
      </c>
      <c r="F41" s="250">
        <f>D41/130</f>
        <v>1.61538461538462</v>
      </c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6"/>
      <c r="EL41" s="276"/>
      <c r="EM41" s="276"/>
      <c r="EN41" s="276"/>
      <c r="EO41" s="276"/>
      <c r="EP41" s="276"/>
      <c r="EQ41" s="276"/>
      <c r="ER41" s="276"/>
      <c r="ES41" s="276"/>
      <c r="ET41" s="276"/>
      <c r="EU41" s="276"/>
      <c r="EV41" s="276"/>
      <c r="EW41" s="276"/>
      <c r="EX41" s="276"/>
      <c r="EY41" s="276"/>
      <c r="EZ41" s="276"/>
      <c r="FA41" s="276"/>
      <c r="FB41" s="276"/>
      <c r="FC41" s="276"/>
      <c r="FD41" s="276"/>
      <c r="FE41" s="276"/>
      <c r="FF41" s="276"/>
      <c r="FG41" s="276"/>
      <c r="FH41" s="276"/>
      <c r="FI41" s="276"/>
      <c r="FJ41" s="276"/>
      <c r="FK41" s="276"/>
      <c r="FL41" s="276"/>
      <c r="FM41" s="276"/>
      <c r="FN41" s="276"/>
      <c r="FO41" s="276"/>
      <c r="FP41" s="276"/>
      <c r="FQ41" s="276"/>
      <c r="FR41" s="276"/>
      <c r="FS41" s="276"/>
      <c r="FT41" s="276"/>
      <c r="FU41" s="276"/>
      <c r="FV41" s="276"/>
      <c r="FW41" s="276"/>
      <c r="FX41" s="276"/>
      <c r="FY41" s="276"/>
      <c r="FZ41" s="276"/>
      <c r="GA41" s="276"/>
      <c r="GB41" s="276"/>
      <c r="GC41" s="276"/>
      <c r="GD41" s="276"/>
      <c r="GE41" s="276"/>
      <c r="GF41" s="276"/>
      <c r="GG41" s="276"/>
      <c r="GH41" s="276"/>
      <c r="GI41" s="276"/>
      <c r="GJ41" s="276"/>
      <c r="GK41" s="276"/>
      <c r="GL41" s="276"/>
      <c r="GM41" s="276"/>
      <c r="GN41" s="276"/>
      <c r="GO41" s="276"/>
      <c r="GP41" s="276"/>
      <c r="GQ41" s="276"/>
      <c r="GR41" s="276"/>
      <c r="GS41" s="276"/>
      <c r="GT41" s="276"/>
      <c r="GU41" s="276"/>
      <c r="GV41" s="276"/>
      <c r="GW41" s="276"/>
      <c r="GX41" s="276"/>
      <c r="GY41" s="276"/>
      <c r="GZ41" s="276"/>
      <c r="HA41" s="276"/>
      <c r="HB41" s="276"/>
      <c r="HC41" s="276"/>
      <c r="HD41" s="276"/>
      <c r="HE41" s="276"/>
      <c r="HF41" s="276"/>
      <c r="HG41" s="276"/>
      <c r="HH41" s="276"/>
      <c r="HI41" s="276"/>
      <c r="HJ41" s="276"/>
      <c r="HK41" s="276"/>
      <c r="HL41" s="276"/>
      <c r="HM41" s="276"/>
      <c r="HN41" s="276"/>
      <c r="HO41" s="276"/>
      <c r="HP41" s="276"/>
      <c r="HQ41" s="276"/>
      <c r="HR41" s="276"/>
      <c r="HS41" s="276"/>
      <c r="HT41" s="276"/>
      <c r="HU41" s="276"/>
      <c r="HV41" s="276"/>
      <c r="HW41" s="276"/>
      <c r="HX41" s="276"/>
      <c r="HY41" s="276"/>
      <c r="HZ41" s="276"/>
      <c r="IA41" s="276"/>
      <c r="IB41" s="276"/>
      <c r="IC41" s="276"/>
      <c r="ID41" s="276"/>
      <c r="IE41" s="276"/>
      <c r="IF41" s="276"/>
      <c r="IG41" s="276"/>
      <c r="IH41" s="276"/>
      <c r="II41" s="276"/>
      <c r="IJ41" s="276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  <c r="IW41" s="276"/>
      <c r="IX41" s="276"/>
      <c r="IY41" s="276"/>
    </row>
    <row r="42" s="265" customFormat="1" ht="24" customHeight="1" spans="1:259">
      <c r="A42" s="185" t="s">
        <v>931</v>
      </c>
      <c r="B42" s="257">
        <f>B41+B40+B35+B29+B18+B15+B11+B7+B5</f>
        <v>119090</v>
      </c>
      <c r="C42" s="257">
        <f>C41+C40+C35+C29+C18+C15+C11+C7+C5</f>
        <v>456745</v>
      </c>
      <c r="D42" s="257">
        <f>D41+D40+D35+D29+D18+D15+D11+D7+D5</f>
        <v>411126</v>
      </c>
      <c r="E42" s="258">
        <f t="shared" si="1"/>
        <v>3.45222940633135</v>
      </c>
      <c r="F42" s="259">
        <f>D42/385784</f>
        <v>1.06568960869295</v>
      </c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  <c r="EL42" s="276"/>
      <c r="EM42" s="276"/>
      <c r="EN42" s="276"/>
      <c r="EO42" s="276"/>
      <c r="EP42" s="276"/>
      <c r="EQ42" s="276"/>
      <c r="ER42" s="276"/>
      <c r="ES42" s="276"/>
      <c r="ET42" s="276"/>
      <c r="EU42" s="276"/>
      <c r="EV42" s="276"/>
      <c r="EW42" s="276"/>
      <c r="EX42" s="276"/>
      <c r="EY42" s="276"/>
      <c r="EZ42" s="276"/>
      <c r="FA42" s="276"/>
      <c r="FB42" s="276"/>
      <c r="FC42" s="276"/>
      <c r="FD42" s="276"/>
      <c r="FE42" s="276"/>
      <c r="FF42" s="276"/>
      <c r="FG42" s="276"/>
      <c r="FH42" s="276"/>
      <c r="FI42" s="276"/>
      <c r="FJ42" s="276"/>
      <c r="FK42" s="276"/>
      <c r="FL42" s="276"/>
      <c r="FM42" s="276"/>
      <c r="FN42" s="276"/>
      <c r="FO42" s="276"/>
      <c r="FP42" s="276"/>
      <c r="FQ42" s="276"/>
      <c r="FR42" s="276"/>
      <c r="FS42" s="276"/>
      <c r="FT42" s="276"/>
      <c r="FU42" s="276"/>
      <c r="FV42" s="276"/>
      <c r="FW42" s="276"/>
      <c r="FX42" s="276"/>
      <c r="FY42" s="276"/>
      <c r="FZ42" s="276"/>
      <c r="GA42" s="276"/>
      <c r="GB42" s="276"/>
      <c r="GC42" s="276"/>
      <c r="GD42" s="276"/>
      <c r="GE42" s="276"/>
      <c r="GF42" s="276"/>
      <c r="GG42" s="276"/>
      <c r="GH42" s="276"/>
      <c r="GI42" s="276"/>
      <c r="GJ42" s="276"/>
      <c r="GK42" s="276"/>
      <c r="GL42" s="276"/>
      <c r="GM42" s="276"/>
      <c r="GN42" s="276"/>
      <c r="GO42" s="276"/>
      <c r="GP42" s="276"/>
      <c r="GQ42" s="276"/>
      <c r="GR42" s="276"/>
      <c r="GS42" s="276"/>
      <c r="GT42" s="276"/>
      <c r="GU42" s="276"/>
      <c r="GV42" s="276"/>
      <c r="GW42" s="276"/>
      <c r="GX42" s="276"/>
      <c r="GY42" s="276"/>
      <c r="GZ42" s="276"/>
      <c r="HA42" s="276"/>
      <c r="HB42" s="276"/>
      <c r="HC42" s="276"/>
      <c r="HD42" s="276"/>
      <c r="HE42" s="276"/>
      <c r="HF42" s="276"/>
      <c r="HG42" s="276"/>
      <c r="HH42" s="276"/>
      <c r="HI42" s="276"/>
      <c r="HJ42" s="276"/>
      <c r="HK42" s="276"/>
      <c r="HL42" s="276"/>
      <c r="HM42" s="276"/>
      <c r="HN42" s="276"/>
      <c r="HO42" s="276"/>
      <c r="HP42" s="276"/>
      <c r="HQ42" s="276"/>
      <c r="HR42" s="276"/>
      <c r="HS42" s="276"/>
      <c r="HT42" s="276"/>
      <c r="HU42" s="276"/>
      <c r="HV42" s="276"/>
      <c r="HW42" s="276"/>
      <c r="HX42" s="276"/>
      <c r="HY42" s="276"/>
      <c r="HZ42" s="276"/>
      <c r="IA42" s="276"/>
      <c r="IB42" s="276"/>
      <c r="IC42" s="276"/>
      <c r="ID42" s="276"/>
      <c r="IE42" s="276"/>
      <c r="IF42" s="276"/>
      <c r="IG42" s="276"/>
      <c r="IH42" s="276"/>
      <c r="II42" s="276"/>
      <c r="IJ42" s="276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  <c r="IW42" s="276"/>
      <c r="IX42" s="276"/>
      <c r="IY42" s="276"/>
    </row>
    <row r="43" s="266" customFormat="1" ht="24" customHeight="1" spans="1:259">
      <c r="A43" s="276"/>
      <c r="B43" s="276"/>
      <c r="C43" s="290"/>
      <c r="D43" s="290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6"/>
      <c r="EO43" s="276"/>
      <c r="EP43" s="276"/>
      <c r="EQ43" s="276"/>
      <c r="ER43" s="276"/>
      <c r="ES43" s="276"/>
      <c r="ET43" s="276"/>
      <c r="EU43" s="276"/>
      <c r="EV43" s="276"/>
      <c r="EW43" s="276"/>
      <c r="EX43" s="276"/>
      <c r="EY43" s="276"/>
      <c r="EZ43" s="276"/>
      <c r="FA43" s="276"/>
      <c r="FB43" s="276"/>
      <c r="FC43" s="276"/>
      <c r="FD43" s="276"/>
      <c r="FE43" s="276"/>
      <c r="FF43" s="276"/>
      <c r="FG43" s="276"/>
      <c r="FH43" s="276"/>
      <c r="FI43" s="276"/>
      <c r="FJ43" s="276"/>
      <c r="FK43" s="276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6"/>
      <c r="GD43" s="276"/>
      <c r="GE43" s="276"/>
      <c r="GF43" s="276"/>
      <c r="GG43" s="276"/>
      <c r="GH43" s="276"/>
      <c r="GI43" s="276"/>
      <c r="GJ43" s="276"/>
      <c r="GK43" s="276"/>
      <c r="GL43" s="276"/>
      <c r="GM43" s="276"/>
      <c r="GN43" s="276"/>
      <c r="GO43" s="276"/>
      <c r="GP43" s="276"/>
      <c r="GQ43" s="276"/>
      <c r="GR43" s="276"/>
      <c r="GS43" s="276"/>
      <c r="GT43" s="276"/>
      <c r="GU43" s="276"/>
      <c r="GV43" s="276"/>
      <c r="GW43" s="276"/>
      <c r="GX43" s="276"/>
      <c r="GY43" s="276"/>
      <c r="GZ43" s="276"/>
      <c r="HA43" s="276"/>
      <c r="HB43" s="276"/>
      <c r="HC43" s="276"/>
      <c r="HD43" s="276"/>
      <c r="HE43" s="276"/>
      <c r="HF43" s="276"/>
      <c r="HG43" s="276"/>
      <c r="HH43" s="276"/>
      <c r="HI43" s="276"/>
      <c r="HJ43" s="276"/>
      <c r="HK43" s="276"/>
      <c r="HL43" s="276"/>
      <c r="HM43" s="276"/>
      <c r="HN43" s="276"/>
      <c r="HO43" s="276"/>
      <c r="HP43" s="276"/>
      <c r="HQ43" s="276"/>
      <c r="HR43" s="276"/>
      <c r="HS43" s="276"/>
      <c r="HT43" s="276"/>
      <c r="HU43" s="276"/>
      <c r="HV43" s="276"/>
      <c r="HW43" s="276"/>
      <c r="HX43" s="276"/>
      <c r="HY43" s="276"/>
      <c r="HZ43" s="276"/>
      <c r="IA43" s="276"/>
      <c r="IB43" s="276"/>
      <c r="IC43" s="276"/>
      <c r="ID43" s="276"/>
      <c r="IE43" s="276"/>
      <c r="IF43" s="276"/>
      <c r="IG43" s="276"/>
      <c r="IH43" s="276"/>
      <c r="II43" s="276"/>
      <c r="IJ43" s="276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  <c r="IW43" s="276"/>
      <c r="IX43" s="276"/>
      <c r="IY43" s="276"/>
    </row>
    <row r="44" s="266" customFormat="1" ht="24" customHeight="1" spans="1:259">
      <c r="A44" s="276"/>
      <c r="B44" s="276"/>
      <c r="C44" s="290"/>
      <c r="D44" s="290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6"/>
      <c r="FI44" s="276"/>
      <c r="FJ44" s="276"/>
      <c r="FK44" s="276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6"/>
      <c r="GD44" s="276"/>
      <c r="GE44" s="276"/>
      <c r="GF44" s="276"/>
      <c r="GG44" s="276"/>
      <c r="GH44" s="276"/>
      <c r="GI44" s="276"/>
      <c r="GJ44" s="276"/>
      <c r="GK44" s="276"/>
      <c r="GL44" s="276"/>
      <c r="GM44" s="276"/>
      <c r="GN44" s="276"/>
      <c r="GO44" s="276"/>
      <c r="GP44" s="276"/>
      <c r="GQ44" s="276"/>
      <c r="GR44" s="276"/>
      <c r="GS44" s="276"/>
      <c r="GT44" s="276"/>
      <c r="GU44" s="276"/>
      <c r="GV44" s="276"/>
      <c r="GW44" s="276"/>
      <c r="GX44" s="276"/>
      <c r="GY44" s="276"/>
      <c r="GZ44" s="276"/>
      <c r="HA44" s="276"/>
      <c r="HB44" s="276"/>
      <c r="HC44" s="276"/>
      <c r="HD44" s="276"/>
      <c r="HE44" s="276"/>
      <c r="HF44" s="276"/>
      <c r="HG44" s="276"/>
      <c r="HH44" s="276"/>
      <c r="HI44" s="276"/>
      <c r="HJ44" s="276"/>
      <c r="HK44" s="276"/>
      <c r="HL44" s="276"/>
      <c r="HM44" s="276"/>
      <c r="HN44" s="276"/>
      <c r="HO44" s="276"/>
      <c r="HP44" s="276"/>
      <c r="HQ44" s="276"/>
      <c r="HR44" s="276"/>
      <c r="HS44" s="276"/>
      <c r="HT44" s="276"/>
      <c r="HU44" s="276"/>
      <c r="HV44" s="276"/>
      <c r="HW44" s="276"/>
      <c r="HX44" s="276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  <c r="IW44" s="276"/>
      <c r="IX44" s="276"/>
      <c r="IY44" s="276"/>
    </row>
    <row r="45" s="266" customFormat="1" ht="24" customHeight="1" spans="1:259">
      <c r="A45" s="276"/>
      <c r="B45" s="276"/>
      <c r="C45" s="290"/>
      <c r="D45" s="290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6"/>
      <c r="EO45" s="276"/>
      <c r="EP45" s="276"/>
      <c r="EQ45" s="276"/>
      <c r="ER45" s="276"/>
      <c r="ES45" s="276"/>
      <c r="ET45" s="276"/>
      <c r="EU45" s="276"/>
      <c r="EV45" s="276"/>
      <c r="EW45" s="276"/>
      <c r="EX45" s="276"/>
      <c r="EY45" s="276"/>
      <c r="EZ45" s="276"/>
      <c r="FA45" s="276"/>
      <c r="FB45" s="276"/>
      <c r="FC45" s="276"/>
      <c r="FD45" s="276"/>
      <c r="FE45" s="276"/>
      <c r="FF45" s="276"/>
      <c r="FG45" s="276"/>
      <c r="FH45" s="276"/>
      <c r="FI45" s="276"/>
      <c r="FJ45" s="276"/>
      <c r="FK45" s="276"/>
      <c r="FL45" s="276"/>
      <c r="FM45" s="276"/>
      <c r="FN45" s="276"/>
      <c r="FO45" s="276"/>
      <c r="FP45" s="276"/>
      <c r="FQ45" s="276"/>
      <c r="FR45" s="276"/>
      <c r="FS45" s="276"/>
      <c r="FT45" s="276"/>
      <c r="FU45" s="276"/>
      <c r="FV45" s="276"/>
      <c r="FW45" s="276"/>
      <c r="FX45" s="276"/>
      <c r="FY45" s="276"/>
      <c r="FZ45" s="276"/>
      <c r="GA45" s="276"/>
      <c r="GB45" s="276"/>
      <c r="GC45" s="276"/>
      <c r="GD45" s="276"/>
      <c r="GE45" s="276"/>
      <c r="GF45" s="276"/>
      <c r="GG45" s="276"/>
      <c r="GH45" s="276"/>
      <c r="GI45" s="276"/>
      <c r="GJ45" s="276"/>
      <c r="GK45" s="276"/>
      <c r="GL45" s="276"/>
      <c r="GM45" s="276"/>
      <c r="GN45" s="276"/>
      <c r="GO45" s="276"/>
      <c r="GP45" s="276"/>
      <c r="GQ45" s="276"/>
      <c r="GR45" s="276"/>
      <c r="GS45" s="276"/>
      <c r="GT45" s="276"/>
      <c r="GU45" s="276"/>
      <c r="GV45" s="276"/>
      <c r="GW45" s="276"/>
      <c r="GX45" s="276"/>
      <c r="GY45" s="276"/>
      <c r="GZ45" s="276"/>
      <c r="HA45" s="276"/>
      <c r="HB45" s="276"/>
      <c r="HC45" s="276"/>
      <c r="HD45" s="276"/>
      <c r="HE45" s="276"/>
      <c r="HF45" s="276"/>
      <c r="HG45" s="276"/>
      <c r="HH45" s="276"/>
      <c r="HI45" s="276"/>
      <c r="HJ45" s="276"/>
      <c r="HK45" s="276"/>
      <c r="HL45" s="276"/>
      <c r="HM45" s="276"/>
      <c r="HN45" s="276"/>
      <c r="HO45" s="276"/>
      <c r="HP45" s="276"/>
      <c r="HQ45" s="276"/>
      <c r="HR45" s="276"/>
      <c r="HS45" s="276"/>
      <c r="HT45" s="276"/>
      <c r="HU45" s="276"/>
      <c r="HV45" s="276"/>
      <c r="HW45" s="276"/>
      <c r="HX45" s="276"/>
      <c r="HY45" s="276"/>
      <c r="HZ45" s="276"/>
      <c r="IA45" s="276"/>
      <c r="IB45" s="276"/>
      <c r="IC45" s="276"/>
      <c r="ID45" s="276"/>
      <c r="IE45" s="276"/>
      <c r="IF45" s="276"/>
      <c r="IG45" s="276"/>
      <c r="IH45" s="276"/>
      <c r="II45" s="276"/>
      <c r="IJ45" s="276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  <c r="IW45" s="276"/>
      <c r="IX45" s="276"/>
      <c r="IY45" s="276"/>
    </row>
    <row r="46" s="266" customFormat="1" ht="24" customHeight="1" spans="1:259">
      <c r="A46" s="276"/>
      <c r="B46" s="276"/>
      <c r="C46" s="290"/>
      <c r="D46" s="290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  <c r="EL46" s="276"/>
      <c r="EM46" s="276"/>
      <c r="EN46" s="276"/>
      <c r="EO46" s="276"/>
      <c r="EP46" s="276"/>
      <c r="EQ46" s="276"/>
      <c r="ER46" s="276"/>
      <c r="ES46" s="276"/>
      <c r="ET46" s="276"/>
      <c r="EU46" s="276"/>
      <c r="EV46" s="276"/>
      <c r="EW46" s="276"/>
      <c r="EX46" s="276"/>
      <c r="EY46" s="276"/>
      <c r="EZ46" s="276"/>
      <c r="FA46" s="276"/>
      <c r="FB46" s="276"/>
      <c r="FC46" s="276"/>
      <c r="FD46" s="276"/>
      <c r="FE46" s="276"/>
      <c r="FF46" s="276"/>
      <c r="FG46" s="276"/>
      <c r="FH46" s="276"/>
      <c r="FI46" s="276"/>
      <c r="FJ46" s="276"/>
      <c r="FK46" s="276"/>
      <c r="FL46" s="276"/>
      <c r="FM46" s="276"/>
      <c r="FN46" s="276"/>
      <c r="FO46" s="276"/>
      <c r="FP46" s="276"/>
      <c r="FQ46" s="276"/>
      <c r="FR46" s="276"/>
      <c r="FS46" s="276"/>
      <c r="FT46" s="276"/>
      <c r="FU46" s="276"/>
      <c r="FV46" s="276"/>
      <c r="FW46" s="276"/>
      <c r="FX46" s="276"/>
      <c r="FY46" s="276"/>
      <c r="FZ46" s="276"/>
      <c r="GA46" s="276"/>
      <c r="GB46" s="276"/>
      <c r="GC46" s="276"/>
      <c r="GD46" s="276"/>
      <c r="GE46" s="276"/>
      <c r="GF46" s="276"/>
      <c r="GG46" s="276"/>
      <c r="GH46" s="276"/>
      <c r="GI46" s="276"/>
      <c r="GJ46" s="276"/>
      <c r="GK46" s="276"/>
      <c r="GL46" s="276"/>
      <c r="GM46" s="276"/>
      <c r="GN46" s="276"/>
      <c r="GO46" s="276"/>
      <c r="GP46" s="276"/>
      <c r="GQ46" s="276"/>
      <c r="GR46" s="276"/>
      <c r="GS46" s="276"/>
      <c r="GT46" s="276"/>
      <c r="GU46" s="276"/>
      <c r="GV46" s="276"/>
      <c r="GW46" s="276"/>
      <c r="GX46" s="276"/>
      <c r="GY46" s="276"/>
      <c r="GZ46" s="276"/>
      <c r="HA46" s="276"/>
      <c r="HB46" s="276"/>
      <c r="HC46" s="276"/>
      <c r="HD46" s="276"/>
      <c r="HE46" s="276"/>
      <c r="HF46" s="276"/>
      <c r="HG46" s="276"/>
      <c r="HH46" s="276"/>
      <c r="HI46" s="276"/>
      <c r="HJ46" s="276"/>
      <c r="HK46" s="276"/>
      <c r="HL46" s="276"/>
      <c r="HM46" s="276"/>
      <c r="HN46" s="276"/>
      <c r="HO46" s="276"/>
      <c r="HP46" s="276"/>
      <c r="HQ46" s="276"/>
      <c r="HR46" s="276"/>
      <c r="HS46" s="276"/>
      <c r="HT46" s="276"/>
      <c r="HU46" s="276"/>
      <c r="HV46" s="276"/>
      <c r="HW46" s="276"/>
      <c r="HX46" s="276"/>
      <c r="HY46" s="276"/>
      <c r="HZ46" s="276"/>
      <c r="IA46" s="276"/>
      <c r="IB46" s="276"/>
      <c r="IC46" s="276"/>
      <c r="ID46" s="276"/>
      <c r="IE46" s="276"/>
      <c r="IF46" s="276"/>
      <c r="IG46" s="276"/>
      <c r="IH46" s="276"/>
      <c r="II46" s="276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  <c r="IW46" s="276"/>
      <c r="IX46" s="276"/>
      <c r="IY46" s="276"/>
    </row>
    <row r="47" s="266" customFormat="1" ht="24" customHeight="1" spans="1:259">
      <c r="A47" s="276"/>
      <c r="B47" s="276"/>
      <c r="C47" s="290"/>
      <c r="D47" s="290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6"/>
      <c r="GD47" s="276"/>
      <c r="GE47" s="276"/>
      <c r="GF47" s="276"/>
      <c r="GG47" s="276"/>
      <c r="GH47" s="276"/>
      <c r="GI47" s="276"/>
      <c r="GJ47" s="276"/>
      <c r="GK47" s="276"/>
      <c r="GL47" s="276"/>
      <c r="GM47" s="276"/>
      <c r="GN47" s="276"/>
      <c r="GO47" s="276"/>
      <c r="GP47" s="276"/>
      <c r="GQ47" s="276"/>
      <c r="GR47" s="276"/>
      <c r="GS47" s="276"/>
      <c r="GT47" s="276"/>
      <c r="GU47" s="276"/>
      <c r="GV47" s="276"/>
      <c r="GW47" s="276"/>
      <c r="GX47" s="276"/>
      <c r="GY47" s="276"/>
      <c r="GZ47" s="276"/>
      <c r="HA47" s="276"/>
      <c r="HB47" s="276"/>
      <c r="HC47" s="276"/>
      <c r="HD47" s="276"/>
      <c r="HE47" s="276"/>
      <c r="HF47" s="276"/>
      <c r="HG47" s="276"/>
      <c r="HH47" s="276"/>
      <c r="HI47" s="276"/>
      <c r="HJ47" s="276"/>
      <c r="HK47" s="276"/>
      <c r="HL47" s="276"/>
      <c r="HM47" s="276"/>
      <c r="HN47" s="276"/>
      <c r="HO47" s="276"/>
      <c r="HP47" s="276"/>
      <c r="HQ47" s="276"/>
      <c r="HR47" s="276"/>
      <c r="HS47" s="276"/>
      <c r="HT47" s="276"/>
      <c r="HU47" s="276"/>
      <c r="HV47" s="276"/>
      <c r="HW47" s="276"/>
      <c r="HX47" s="276"/>
      <c r="HY47" s="276"/>
      <c r="HZ47" s="276"/>
      <c r="IA47" s="276"/>
      <c r="IB47" s="276"/>
      <c r="IC47" s="276"/>
      <c r="ID47" s="276"/>
      <c r="IE47" s="276"/>
      <c r="IF47" s="276"/>
      <c r="IG47" s="276"/>
      <c r="IH47" s="276"/>
      <c r="II47" s="276"/>
      <c r="IJ47" s="276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  <c r="IW47" s="276"/>
      <c r="IX47" s="276"/>
      <c r="IY47" s="276"/>
    </row>
    <row r="48" s="266" customFormat="1" ht="24" customHeight="1" spans="1:259">
      <c r="A48" s="276"/>
      <c r="B48" s="276"/>
      <c r="C48" s="290"/>
      <c r="D48" s="290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6"/>
      <c r="EL48" s="276"/>
      <c r="EM48" s="276"/>
      <c r="EN48" s="276"/>
      <c r="EO48" s="276"/>
      <c r="EP48" s="276"/>
      <c r="EQ48" s="276"/>
      <c r="ER48" s="276"/>
      <c r="ES48" s="276"/>
      <c r="ET48" s="276"/>
      <c r="EU48" s="276"/>
      <c r="EV48" s="276"/>
      <c r="EW48" s="276"/>
      <c r="EX48" s="276"/>
      <c r="EY48" s="276"/>
      <c r="EZ48" s="276"/>
      <c r="FA48" s="276"/>
      <c r="FB48" s="276"/>
      <c r="FC48" s="276"/>
      <c r="FD48" s="276"/>
      <c r="FE48" s="276"/>
      <c r="FF48" s="276"/>
      <c r="FG48" s="276"/>
      <c r="FH48" s="276"/>
      <c r="FI48" s="276"/>
      <c r="FJ48" s="276"/>
      <c r="FK48" s="276"/>
      <c r="FL48" s="276"/>
      <c r="FM48" s="276"/>
      <c r="FN48" s="276"/>
      <c r="FO48" s="276"/>
      <c r="FP48" s="276"/>
      <c r="FQ48" s="276"/>
      <c r="FR48" s="276"/>
      <c r="FS48" s="276"/>
      <c r="FT48" s="276"/>
      <c r="FU48" s="276"/>
      <c r="FV48" s="276"/>
      <c r="FW48" s="276"/>
      <c r="FX48" s="276"/>
      <c r="FY48" s="276"/>
      <c r="FZ48" s="276"/>
      <c r="GA48" s="276"/>
      <c r="GB48" s="276"/>
      <c r="GC48" s="276"/>
      <c r="GD48" s="276"/>
      <c r="GE48" s="276"/>
      <c r="GF48" s="276"/>
      <c r="GG48" s="276"/>
      <c r="GH48" s="276"/>
      <c r="GI48" s="276"/>
      <c r="GJ48" s="276"/>
      <c r="GK48" s="276"/>
      <c r="GL48" s="276"/>
      <c r="GM48" s="276"/>
      <c r="GN48" s="276"/>
      <c r="GO48" s="276"/>
      <c r="GP48" s="276"/>
      <c r="GQ48" s="276"/>
      <c r="GR48" s="276"/>
      <c r="GS48" s="276"/>
      <c r="GT48" s="276"/>
      <c r="GU48" s="276"/>
      <c r="GV48" s="276"/>
      <c r="GW48" s="276"/>
      <c r="GX48" s="276"/>
      <c r="GY48" s="276"/>
      <c r="GZ48" s="276"/>
      <c r="HA48" s="276"/>
      <c r="HB48" s="276"/>
      <c r="HC48" s="276"/>
      <c r="HD48" s="276"/>
      <c r="HE48" s="276"/>
      <c r="HF48" s="276"/>
      <c r="HG48" s="276"/>
      <c r="HH48" s="276"/>
      <c r="HI48" s="276"/>
      <c r="HJ48" s="276"/>
      <c r="HK48" s="276"/>
      <c r="HL48" s="276"/>
      <c r="HM48" s="276"/>
      <c r="HN48" s="276"/>
      <c r="HO48" s="276"/>
      <c r="HP48" s="276"/>
      <c r="HQ48" s="276"/>
      <c r="HR48" s="276"/>
      <c r="HS48" s="276"/>
      <c r="HT48" s="276"/>
      <c r="HU48" s="276"/>
      <c r="HV48" s="276"/>
      <c r="HW48" s="276"/>
      <c r="HX48" s="276"/>
      <c r="HY48" s="276"/>
      <c r="HZ48" s="276"/>
      <c r="IA48" s="276"/>
      <c r="IB48" s="276"/>
      <c r="IC48" s="276"/>
      <c r="ID48" s="276"/>
      <c r="IE48" s="276"/>
      <c r="IF48" s="276"/>
      <c r="IG48" s="276"/>
      <c r="IH48" s="276"/>
      <c r="II48" s="276"/>
      <c r="IJ48" s="276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  <c r="IW48" s="276"/>
      <c r="IX48" s="276"/>
      <c r="IY48" s="276"/>
    </row>
    <row r="49" s="266" customFormat="1" ht="24" customHeight="1" spans="1:259">
      <c r="A49" s="276"/>
      <c r="B49" s="276"/>
      <c r="C49" s="290"/>
      <c r="D49" s="290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6"/>
      <c r="EO49" s="276"/>
      <c r="EP49" s="276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6"/>
      <c r="FG49" s="276"/>
      <c r="FH49" s="276"/>
      <c r="FI49" s="276"/>
      <c r="FJ49" s="276"/>
      <c r="FK49" s="276"/>
      <c r="FL49" s="276"/>
      <c r="FM49" s="276"/>
      <c r="FN49" s="276"/>
      <c r="FO49" s="276"/>
      <c r="FP49" s="276"/>
      <c r="FQ49" s="276"/>
      <c r="FR49" s="276"/>
      <c r="FS49" s="276"/>
      <c r="FT49" s="276"/>
      <c r="FU49" s="276"/>
      <c r="FV49" s="276"/>
      <c r="FW49" s="276"/>
      <c r="FX49" s="276"/>
      <c r="FY49" s="276"/>
      <c r="FZ49" s="276"/>
      <c r="GA49" s="276"/>
      <c r="GB49" s="276"/>
      <c r="GC49" s="276"/>
      <c r="GD49" s="276"/>
      <c r="GE49" s="276"/>
      <c r="GF49" s="276"/>
      <c r="GG49" s="276"/>
      <c r="GH49" s="276"/>
      <c r="GI49" s="276"/>
      <c r="GJ49" s="276"/>
      <c r="GK49" s="276"/>
      <c r="GL49" s="276"/>
      <c r="GM49" s="276"/>
      <c r="GN49" s="276"/>
      <c r="GO49" s="276"/>
      <c r="GP49" s="276"/>
      <c r="GQ49" s="276"/>
      <c r="GR49" s="276"/>
      <c r="GS49" s="276"/>
      <c r="GT49" s="276"/>
      <c r="GU49" s="276"/>
      <c r="GV49" s="276"/>
      <c r="GW49" s="276"/>
      <c r="GX49" s="276"/>
      <c r="GY49" s="276"/>
      <c r="GZ49" s="276"/>
      <c r="HA49" s="276"/>
      <c r="HB49" s="276"/>
      <c r="HC49" s="276"/>
      <c r="HD49" s="276"/>
      <c r="HE49" s="276"/>
      <c r="HF49" s="276"/>
      <c r="HG49" s="276"/>
      <c r="HH49" s="276"/>
      <c r="HI49" s="276"/>
      <c r="HJ49" s="276"/>
      <c r="HK49" s="276"/>
      <c r="HL49" s="276"/>
      <c r="HM49" s="276"/>
      <c r="HN49" s="276"/>
      <c r="HO49" s="276"/>
      <c r="HP49" s="276"/>
      <c r="HQ49" s="276"/>
      <c r="HR49" s="276"/>
      <c r="HS49" s="276"/>
      <c r="HT49" s="276"/>
      <c r="HU49" s="276"/>
      <c r="HV49" s="276"/>
      <c r="HW49" s="276"/>
      <c r="HX49" s="276"/>
      <c r="HY49" s="276"/>
      <c r="HZ49" s="276"/>
      <c r="IA49" s="276"/>
      <c r="IB49" s="276"/>
      <c r="IC49" s="276"/>
      <c r="ID49" s="276"/>
      <c r="IE49" s="276"/>
      <c r="IF49" s="276"/>
      <c r="IG49" s="276"/>
      <c r="IH49" s="276"/>
      <c r="II49" s="276"/>
      <c r="IJ49" s="276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  <c r="IW49" s="276"/>
      <c r="IX49" s="276"/>
      <c r="IY49" s="276"/>
    </row>
    <row r="50" s="266" customFormat="1" ht="24" customHeight="1" spans="1:259">
      <c r="A50" s="276"/>
      <c r="B50" s="276"/>
      <c r="C50" s="290"/>
      <c r="D50" s="290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6"/>
      <c r="EO50" s="276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6"/>
      <c r="GH50" s="276"/>
      <c r="GI50" s="276"/>
      <c r="GJ50" s="276"/>
      <c r="GK50" s="276"/>
      <c r="GL50" s="276"/>
      <c r="GM50" s="276"/>
      <c r="GN50" s="276"/>
      <c r="GO50" s="276"/>
      <c r="GP50" s="276"/>
      <c r="GQ50" s="276"/>
      <c r="GR50" s="276"/>
      <c r="GS50" s="276"/>
      <c r="GT50" s="276"/>
      <c r="GU50" s="276"/>
      <c r="GV50" s="276"/>
      <c r="GW50" s="276"/>
      <c r="GX50" s="276"/>
      <c r="GY50" s="276"/>
      <c r="GZ50" s="276"/>
      <c r="HA50" s="276"/>
      <c r="HB50" s="276"/>
      <c r="HC50" s="276"/>
      <c r="HD50" s="276"/>
      <c r="HE50" s="276"/>
      <c r="HF50" s="276"/>
      <c r="HG50" s="276"/>
      <c r="HH50" s="276"/>
      <c r="HI50" s="276"/>
      <c r="HJ50" s="276"/>
      <c r="HK50" s="276"/>
      <c r="HL50" s="276"/>
      <c r="HM50" s="276"/>
      <c r="HN50" s="276"/>
      <c r="HO50" s="276"/>
      <c r="HP50" s="276"/>
      <c r="HQ50" s="276"/>
      <c r="HR50" s="276"/>
      <c r="HS50" s="276"/>
      <c r="HT50" s="276"/>
      <c r="HU50" s="276"/>
      <c r="HV50" s="276"/>
      <c r="HW50" s="276"/>
      <c r="HX50" s="276"/>
      <c r="HY50" s="276"/>
      <c r="HZ50" s="276"/>
      <c r="IA50" s="276"/>
      <c r="IB50" s="276"/>
      <c r="IC50" s="276"/>
      <c r="ID50" s="276"/>
      <c r="IE50" s="276"/>
      <c r="IF50" s="276"/>
      <c r="IG50" s="276"/>
      <c r="IH50" s="276"/>
      <c r="II50" s="276"/>
      <c r="IJ50" s="276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  <c r="IW50" s="276"/>
      <c r="IX50" s="276"/>
      <c r="IY50" s="276"/>
    </row>
    <row r="51" s="266" customFormat="1" ht="24" customHeight="1" spans="1:259">
      <c r="A51" s="276"/>
      <c r="B51" s="276"/>
      <c r="C51" s="290"/>
      <c r="D51" s="290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6"/>
      <c r="EL51" s="276"/>
      <c r="EM51" s="276"/>
      <c r="EN51" s="276"/>
      <c r="EO51" s="276"/>
      <c r="EP51" s="276"/>
      <c r="EQ51" s="276"/>
      <c r="ER51" s="276"/>
      <c r="ES51" s="276"/>
      <c r="ET51" s="276"/>
      <c r="EU51" s="276"/>
      <c r="EV51" s="276"/>
      <c r="EW51" s="276"/>
      <c r="EX51" s="276"/>
      <c r="EY51" s="276"/>
      <c r="EZ51" s="276"/>
      <c r="FA51" s="276"/>
      <c r="FB51" s="276"/>
      <c r="FC51" s="276"/>
      <c r="FD51" s="276"/>
      <c r="FE51" s="276"/>
      <c r="FF51" s="276"/>
      <c r="FG51" s="276"/>
      <c r="FH51" s="276"/>
      <c r="FI51" s="276"/>
      <c r="FJ51" s="276"/>
      <c r="FK51" s="276"/>
      <c r="FL51" s="276"/>
      <c r="FM51" s="276"/>
      <c r="FN51" s="276"/>
      <c r="FO51" s="276"/>
      <c r="FP51" s="276"/>
      <c r="FQ51" s="276"/>
      <c r="FR51" s="276"/>
      <c r="FS51" s="276"/>
      <c r="FT51" s="276"/>
      <c r="FU51" s="276"/>
      <c r="FV51" s="276"/>
      <c r="FW51" s="276"/>
      <c r="FX51" s="276"/>
      <c r="FY51" s="276"/>
      <c r="FZ51" s="276"/>
      <c r="GA51" s="276"/>
      <c r="GB51" s="276"/>
      <c r="GC51" s="276"/>
      <c r="GD51" s="276"/>
      <c r="GE51" s="276"/>
      <c r="GF51" s="276"/>
      <c r="GG51" s="276"/>
      <c r="GH51" s="276"/>
      <c r="GI51" s="276"/>
      <c r="GJ51" s="276"/>
      <c r="GK51" s="276"/>
      <c r="GL51" s="276"/>
      <c r="GM51" s="276"/>
      <c r="GN51" s="276"/>
      <c r="GO51" s="276"/>
      <c r="GP51" s="276"/>
      <c r="GQ51" s="276"/>
      <c r="GR51" s="276"/>
      <c r="GS51" s="276"/>
      <c r="GT51" s="276"/>
      <c r="GU51" s="276"/>
      <c r="GV51" s="276"/>
      <c r="GW51" s="276"/>
      <c r="GX51" s="276"/>
      <c r="GY51" s="276"/>
      <c r="GZ51" s="276"/>
      <c r="HA51" s="276"/>
      <c r="HB51" s="276"/>
      <c r="HC51" s="276"/>
      <c r="HD51" s="276"/>
      <c r="HE51" s="276"/>
      <c r="HF51" s="276"/>
      <c r="HG51" s="276"/>
      <c r="HH51" s="276"/>
      <c r="HI51" s="276"/>
      <c r="HJ51" s="276"/>
      <c r="HK51" s="276"/>
      <c r="HL51" s="276"/>
      <c r="HM51" s="276"/>
      <c r="HN51" s="276"/>
      <c r="HO51" s="276"/>
      <c r="HP51" s="276"/>
      <c r="HQ51" s="276"/>
      <c r="HR51" s="276"/>
      <c r="HS51" s="276"/>
      <c r="HT51" s="276"/>
      <c r="HU51" s="276"/>
      <c r="HV51" s="276"/>
      <c r="HW51" s="276"/>
      <c r="HX51" s="276"/>
      <c r="HY51" s="276"/>
      <c r="HZ51" s="276"/>
      <c r="IA51" s="276"/>
      <c r="IB51" s="276"/>
      <c r="IC51" s="276"/>
      <c r="ID51" s="276"/>
      <c r="IE51" s="276"/>
      <c r="IF51" s="276"/>
      <c r="IG51" s="276"/>
      <c r="IH51" s="276"/>
      <c r="II51" s="276"/>
      <c r="IJ51" s="276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  <c r="IW51" s="276"/>
      <c r="IX51" s="276"/>
      <c r="IY51" s="276"/>
    </row>
    <row r="52" s="266" customFormat="1" ht="24" customHeight="1" spans="1:259">
      <c r="A52" s="276"/>
      <c r="B52" s="276"/>
      <c r="C52" s="290"/>
      <c r="D52" s="290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6"/>
      <c r="EL52" s="276"/>
      <c r="EM52" s="276"/>
      <c r="EN52" s="276"/>
      <c r="EO52" s="276"/>
      <c r="EP52" s="276"/>
      <c r="EQ52" s="276"/>
      <c r="ER52" s="276"/>
      <c r="ES52" s="276"/>
      <c r="ET52" s="276"/>
      <c r="EU52" s="276"/>
      <c r="EV52" s="276"/>
      <c r="EW52" s="276"/>
      <c r="EX52" s="276"/>
      <c r="EY52" s="276"/>
      <c r="EZ52" s="276"/>
      <c r="FA52" s="276"/>
      <c r="FB52" s="276"/>
      <c r="FC52" s="276"/>
      <c r="FD52" s="276"/>
      <c r="FE52" s="276"/>
      <c r="FF52" s="276"/>
      <c r="FG52" s="276"/>
      <c r="FH52" s="276"/>
      <c r="FI52" s="276"/>
      <c r="FJ52" s="276"/>
      <c r="FK52" s="276"/>
      <c r="FL52" s="276"/>
      <c r="FM52" s="276"/>
      <c r="FN52" s="276"/>
      <c r="FO52" s="276"/>
      <c r="FP52" s="276"/>
      <c r="FQ52" s="276"/>
      <c r="FR52" s="276"/>
      <c r="FS52" s="276"/>
      <c r="FT52" s="276"/>
      <c r="FU52" s="276"/>
      <c r="FV52" s="276"/>
      <c r="FW52" s="276"/>
      <c r="FX52" s="276"/>
      <c r="FY52" s="276"/>
      <c r="FZ52" s="276"/>
      <c r="GA52" s="276"/>
      <c r="GB52" s="276"/>
      <c r="GC52" s="276"/>
      <c r="GD52" s="276"/>
      <c r="GE52" s="276"/>
      <c r="GF52" s="276"/>
      <c r="GG52" s="276"/>
      <c r="GH52" s="276"/>
      <c r="GI52" s="276"/>
      <c r="GJ52" s="276"/>
      <c r="GK52" s="276"/>
      <c r="GL52" s="276"/>
      <c r="GM52" s="276"/>
      <c r="GN52" s="276"/>
      <c r="GO52" s="276"/>
      <c r="GP52" s="276"/>
      <c r="GQ52" s="276"/>
      <c r="GR52" s="276"/>
      <c r="GS52" s="276"/>
      <c r="GT52" s="276"/>
      <c r="GU52" s="276"/>
      <c r="GV52" s="276"/>
      <c r="GW52" s="276"/>
      <c r="GX52" s="276"/>
      <c r="GY52" s="276"/>
      <c r="GZ52" s="276"/>
      <c r="HA52" s="276"/>
      <c r="HB52" s="276"/>
      <c r="HC52" s="276"/>
      <c r="HD52" s="276"/>
      <c r="HE52" s="276"/>
      <c r="HF52" s="276"/>
      <c r="HG52" s="276"/>
      <c r="HH52" s="276"/>
      <c r="HI52" s="276"/>
      <c r="HJ52" s="276"/>
      <c r="HK52" s="276"/>
      <c r="HL52" s="276"/>
      <c r="HM52" s="276"/>
      <c r="HN52" s="276"/>
      <c r="HO52" s="276"/>
      <c r="HP52" s="276"/>
      <c r="HQ52" s="276"/>
      <c r="HR52" s="276"/>
      <c r="HS52" s="276"/>
      <c r="HT52" s="276"/>
      <c r="HU52" s="276"/>
      <c r="HV52" s="276"/>
      <c r="HW52" s="276"/>
      <c r="HX52" s="276"/>
      <c r="HY52" s="276"/>
      <c r="HZ52" s="276"/>
      <c r="IA52" s="276"/>
      <c r="IB52" s="276"/>
      <c r="IC52" s="276"/>
      <c r="ID52" s="276"/>
      <c r="IE52" s="276"/>
      <c r="IF52" s="276"/>
      <c r="IG52" s="276"/>
      <c r="IH52" s="276"/>
      <c r="II52" s="276"/>
      <c r="IJ52" s="276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  <c r="IW52" s="276"/>
      <c r="IX52" s="276"/>
      <c r="IY52" s="276"/>
    </row>
    <row r="53" s="266" customFormat="1" ht="24" customHeight="1" spans="1:259">
      <c r="A53" s="276"/>
      <c r="B53" s="276"/>
      <c r="C53" s="290"/>
      <c r="D53" s="290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  <c r="EL53" s="276"/>
      <c r="EM53" s="276"/>
      <c r="EN53" s="276"/>
      <c r="EO53" s="276"/>
      <c r="EP53" s="276"/>
      <c r="EQ53" s="276"/>
      <c r="ER53" s="276"/>
      <c r="ES53" s="276"/>
      <c r="ET53" s="276"/>
      <c r="EU53" s="276"/>
      <c r="EV53" s="276"/>
      <c r="EW53" s="276"/>
      <c r="EX53" s="276"/>
      <c r="EY53" s="276"/>
      <c r="EZ53" s="276"/>
      <c r="FA53" s="276"/>
      <c r="FB53" s="276"/>
      <c r="FC53" s="276"/>
      <c r="FD53" s="276"/>
      <c r="FE53" s="276"/>
      <c r="FF53" s="276"/>
      <c r="FG53" s="276"/>
      <c r="FH53" s="276"/>
      <c r="FI53" s="276"/>
      <c r="FJ53" s="276"/>
      <c r="FK53" s="276"/>
      <c r="FL53" s="276"/>
      <c r="FM53" s="276"/>
      <c r="FN53" s="276"/>
      <c r="FO53" s="276"/>
      <c r="FP53" s="276"/>
      <c r="FQ53" s="276"/>
      <c r="FR53" s="276"/>
      <c r="FS53" s="276"/>
      <c r="FT53" s="276"/>
      <c r="FU53" s="276"/>
      <c r="FV53" s="276"/>
      <c r="FW53" s="276"/>
      <c r="FX53" s="276"/>
      <c r="FY53" s="276"/>
      <c r="FZ53" s="276"/>
      <c r="GA53" s="276"/>
      <c r="GB53" s="276"/>
      <c r="GC53" s="276"/>
      <c r="GD53" s="276"/>
      <c r="GE53" s="276"/>
      <c r="GF53" s="276"/>
      <c r="GG53" s="276"/>
      <c r="GH53" s="276"/>
      <c r="GI53" s="276"/>
      <c r="GJ53" s="276"/>
      <c r="GK53" s="276"/>
      <c r="GL53" s="276"/>
      <c r="GM53" s="276"/>
      <c r="GN53" s="276"/>
      <c r="GO53" s="276"/>
      <c r="GP53" s="276"/>
      <c r="GQ53" s="276"/>
      <c r="GR53" s="276"/>
      <c r="GS53" s="276"/>
      <c r="GT53" s="276"/>
      <c r="GU53" s="276"/>
      <c r="GV53" s="276"/>
      <c r="GW53" s="276"/>
      <c r="GX53" s="276"/>
      <c r="GY53" s="276"/>
      <c r="GZ53" s="276"/>
      <c r="HA53" s="276"/>
      <c r="HB53" s="276"/>
      <c r="HC53" s="276"/>
      <c r="HD53" s="276"/>
      <c r="HE53" s="276"/>
      <c r="HF53" s="276"/>
      <c r="HG53" s="276"/>
      <c r="HH53" s="276"/>
      <c r="HI53" s="276"/>
      <c r="HJ53" s="276"/>
      <c r="HK53" s="276"/>
      <c r="HL53" s="276"/>
      <c r="HM53" s="276"/>
      <c r="HN53" s="276"/>
      <c r="HO53" s="276"/>
      <c r="HP53" s="276"/>
      <c r="HQ53" s="276"/>
      <c r="HR53" s="276"/>
      <c r="HS53" s="276"/>
      <c r="HT53" s="276"/>
      <c r="HU53" s="276"/>
      <c r="HV53" s="276"/>
      <c r="HW53" s="276"/>
      <c r="HX53" s="276"/>
      <c r="HY53" s="276"/>
      <c r="HZ53" s="276"/>
      <c r="IA53" s="276"/>
      <c r="IB53" s="276"/>
      <c r="IC53" s="276"/>
      <c r="ID53" s="276"/>
      <c r="IE53" s="276"/>
      <c r="IF53" s="276"/>
      <c r="IG53" s="276"/>
      <c r="IH53" s="276"/>
      <c r="II53" s="276"/>
      <c r="IJ53" s="276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  <c r="IW53" s="276"/>
      <c r="IX53" s="276"/>
      <c r="IY53" s="276"/>
    </row>
    <row r="54" s="266" customFormat="1" ht="24" customHeight="1" spans="1:259">
      <c r="A54" s="276"/>
      <c r="B54" s="276"/>
      <c r="C54" s="290"/>
      <c r="D54" s="290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6"/>
      <c r="FI54" s="276"/>
      <c r="FJ54" s="276"/>
      <c r="FK54" s="276"/>
      <c r="FL54" s="276"/>
      <c r="FM54" s="276"/>
      <c r="FN54" s="276"/>
      <c r="FO54" s="276"/>
      <c r="FP54" s="276"/>
      <c r="FQ54" s="276"/>
      <c r="FR54" s="276"/>
      <c r="FS54" s="276"/>
      <c r="FT54" s="276"/>
      <c r="FU54" s="276"/>
      <c r="FV54" s="276"/>
      <c r="FW54" s="276"/>
      <c r="FX54" s="276"/>
      <c r="FY54" s="276"/>
      <c r="FZ54" s="276"/>
      <c r="GA54" s="276"/>
      <c r="GB54" s="276"/>
      <c r="GC54" s="276"/>
      <c r="GD54" s="276"/>
      <c r="GE54" s="276"/>
      <c r="GF54" s="276"/>
      <c r="GG54" s="276"/>
      <c r="GH54" s="276"/>
      <c r="GI54" s="276"/>
      <c r="GJ54" s="276"/>
      <c r="GK54" s="276"/>
      <c r="GL54" s="276"/>
      <c r="GM54" s="276"/>
      <c r="GN54" s="276"/>
      <c r="GO54" s="276"/>
      <c r="GP54" s="276"/>
      <c r="GQ54" s="276"/>
      <c r="GR54" s="276"/>
      <c r="GS54" s="276"/>
      <c r="GT54" s="276"/>
      <c r="GU54" s="276"/>
      <c r="GV54" s="276"/>
      <c r="GW54" s="276"/>
      <c r="GX54" s="276"/>
      <c r="GY54" s="276"/>
      <c r="GZ54" s="276"/>
      <c r="HA54" s="276"/>
      <c r="HB54" s="276"/>
      <c r="HC54" s="276"/>
      <c r="HD54" s="276"/>
      <c r="HE54" s="276"/>
      <c r="HF54" s="276"/>
      <c r="HG54" s="276"/>
      <c r="HH54" s="276"/>
      <c r="HI54" s="276"/>
      <c r="HJ54" s="276"/>
      <c r="HK54" s="276"/>
      <c r="HL54" s="276"/>
      <c r="HM54" s="276"/>
      <c r="HN54" s="276"/>
      <c r="HO54" s="276"/>
      <c r="HP54" s="276"/>
      <c r="HQ54" s="276"/>
      <c r="HR54" s="276"/>
      <c r="HS54" s="276"/>
      <c r="HT54" s="276"/>
      <c r="HU54" s="276"/>
      <c r="HV54" s="276"/>
      <c r="HW54" s="276"/>
      <c r="HX54" s="276"/>
      <c r="HY54" s="276"/>
      <c r="HZ54" s="276"/>
      <c r="IA54" s="276"/>
      <c r="IB54" s="276"/>
      <c r="IC54" s="276"/>
      <c r="ID54" s="276"/>
      <c r="IE54" s="276"/>
      <c r="IF54" s="276"/>
      <c r="IG54" s="276"/>
      <c r="IH54" s="276"/>
      <c r="II54" s="276"/>
      <c r="IJ54" s="276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  <c r="IW54" s="276"/>
      <c r="IX54" s="276"/>
      <c r="IY54" s="276"/>
    </row>
    <row r="55" s="266" customFormat="1" ht="24" customHeight="1" spans="1:259">
      <c r="A55" s="276"/>
      <c r="B55" s="276"/>
      <c r="C55" s="290"/>
      <c r="D55" s="290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  <c r="FF55" s="276"/>
      <c r="FG55" s="276"/>
      <c r="FH55" s="276"/>
      <c r="FI55" s="276"/>
      <c r="FJ55" s="276"/>
      <c r="FK55" s="276"/>
      <c r="FL55" s="276"/>
      <c r="FM55" s="276"/>
      <c r="FN55" s="276"/>
      <c r="FO55" s="276"/>
      <c r="FP55" s="276"/>
      <c r="FQ55" s="276"/>
      <c r="FR55" s="276"/>
      <c r="FS55" s="276"/>
      <c r="FT55" s="276"/>
      <c r="FU55" s="276"/>
      <c r="FV55" s="276"/>
      <c r="FW55" s="276"/>
      <c r="FX55" s="276"/>
      <c r="FY55" s="276"/>
      <c r="FZ55" s="276"/>
      <c r="GA55" s="276"/>
      <c r="GB55" s="276"/>
      <c r="GC55" s="276"/>
      <c r="GD55" s="276"/>
      <c r="GE55" s="276"/>
      <c r="GF55" s="276"/>
      <c r="GG55" s="276"/>
      <c r="GH55" s="276"/>
      <c r="GI55" s="276"/>
      <c r="GJ55" s="276"/>
      <c r="GK55" s="276"/>
      <c r="GL55" s="276"/>
      <c r="GM55" s="276"/>
      <c r="GN55" s="276"/>
      <c r="GO55" s="276"/>
      <c r="GP55" s="276"/>
      <c r="GQ55" s="276"/>
      <c r="GR55" s="276"/>
      <c r="GS55" s="276"/>
      <c r="GT55" s="276"/>
      <c r="GU55" s="276"/>
      <c r="GV55" s="276"/>
      <c r="GW55" s="276"/>
      <c r="GX55" s="276"/>
      <c r="GY55" s="276"/>
      <c r="GZ55" s="276"/>
      <c r="HA55" s="276"/>
      <c r="HB55" s="276"/>
      <c r="HC55" s="276"/>
      <c r="HD55" s="276"/>
      <c r="HE55" s="276"/>
      <c r="HF55" s="276"/>
      <c r="HG55" s="276"/>
      <c r="HH55" s="276"/>
      <c r="HI55" s="276"/>
      <c r="HJ55" s="276"/>
      <c r="HK55" s="276"/>
      <c r="HL55" s="276"/>
      <c r="HM55" s="276"/>
      <c r="HN55" s="276"/>
      <c r="HO55" s="276"/>
      <c r="HP55" s="276"/>
      <c r="HQ55" s="276"/>
      <c r="HR55" s="276"/>
      <c r="HS55" s="276"/>
      <c r="HT55" s="276"/>
      <c r="HU55" s="276"/>
      <c r="HV55" s="276"/>
      <c r="HW55" s="276"/>
      <c r="HX55" s="276"/>
      <c r="HY55" s="276"/>
      <c r="HZ55" s="276"/>
      <c r="IA55" s="276"/>
      <c r="IB55" s="276"/>
      <c r="IC55" s="276"/>
      <c r="ID55" s="276"/>
      <c r="IE55" s="276"/>
      <c r="IF55" s="276"/>
      <c r="IG55" s="276"/>
      <c r="IH55" s="276"/>
      <c r="II55" s="276"/>
      <c r="IJ55" s="276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  <c r="IW55" s="276"/>
      <c r="IX55" s="276"/>
      <c r="IY55" s="276"/>
    </row>
    <row r="56" s="266" customFormat="1" ht="24" customHeight="1" spans="1:259">
      <c r="A56" s="276"/>
      <c r="B56" s="276"/>
      <c r="C56" s="290"/>
      <c r="D56" s="290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6"/>
      <c r="DD56" s="276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  <c r="FF56" s="276"/>
      <c r="FG56" s="276"/>
      <c r="FH56" s="276"/>
      <c r="FI56" s="276"/>
      <c r="FJ56" s="276"/>
      <c r="FK56" s="276"/>
      <c r="FL56" s="276"/>
      <c r="FM56" s="276"/>
      <c r="FN56" s="276"/>
      <c r="FO56" s="276"/>
      <c r="FP56" s="276"/>
      <c r="FQ56" s="276"/>
      <c r="FR56" s="276"/>
      <c r="FS56" s="276"/>
      <c r="FT56" s="276"/>
      <c r="FU56" s="276"/>
      <c r="FV56" s="276"/>
      <c r="FW56" s="276"/>
      <c r="FX56" s="276"/>
      <c r="FY56" s="276"/>
      <c r="FZ56" s="276"/>
      <c r="GA56" s="276"/>
      <c r="GB56" s="276"/>
      <c r="GC56" s="276"/>
      <c r="GD56" s="276"/>
      <c r="GE56" s="276"/>
      <c r="GF56" s="276"/>
      <c r="GG56" s="276"/>
      <c r="GH56" s="276"/>
      <c r="GI56" s="276"/>
      <c r="GJ56" s="276"/>
      <c r="GK56" s="276"/>
      <c r="GL56" s="276"/>
      <c r="GM56" s="276"/>
      <c r="GN56" s="276"/>
      <c r="GO56" s="276"/>
      <c r="GP56" s="276"/>
      <c r="GQ56" s="276"/>
      <c r="GR56" s="276"/>
      <c r="GS56" s="276"/>
      <c r="GT56" s="276"/>
      <c r="GU56" s="276"/>
      <c r="GV56" s="276"/>
      <c r="GW56" s="276"/>
      <c r="GX56" s="276"/>
      <c r="GY56" s="276"/>
      <c r="GZ56" s="276"/>
      <c r="HA56" s="276"/>
      <c r="HB56" s="276"/>
      <c r="HC56" s="276"/>
      <c r="HD56" s="276"/>
      <c r="HE56" s="276"/>
      <c r="HF56" s="276"/>
      <c r="HG56" s="276"/>
      <c r="HH56" s="276"/>
      <c r="HI56" s="276"/>
      <c r="HJ56" s="276"/>
      <c r="HK56" s="276"/>
      <c r="HL56" s="276"/>
      <c r="HM56" s="276"/>
      <c r="HN56" s="276"/>
      <c r="HO56" s="276"/>
      <c r="HP56" s="276"/>
      <c r="HQ56" s="276"/>
      <c r="HR56" s="276"/>
      <c r="HS56" s="276"/>
      <c r="HT56" s="276"/>
      <c r="HU56" s="276"/>
      <c r="HV56" s="276"/>
      <c r="HW56" s="276"/>
      <c r="HX56" s="276"/>
      <c r="HY56" s="276"/>
      <c r="HZ56" s="276"/>
      <c r="IA56" s="276"/>
      <c r="IB56" s="276"/>
      <c r="IC56" s="276"/>
      <c r="ID56" s="276"/>
      <c r="IE56" s="276"/>
      <c r="IF56" s="276"/>
      <c r="IG56" s="276"/>
      <c r="IH56" s="276"/>
      <c r="II56" s="276"/>
      <c r="IJ56" s="276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  <c r="IW56" s="276"/>
      <c r="IX56" s="276"/>
      <c r="IY56" s="276"/>
    </row>
    <row r="57" s="266" customFormat="1" ht="24" customHeight="1" spans="1:259">
      <c r="A57" s="276"/>
      <c r="B57" s="276"/>
      <c r="C57" s="290"/>
      <c r="D57" s="290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  <c r="FF57" s="276"/>
      <c r="FG57" s="276"/>
      <c r="FH57" s="276"/>
      <c r="FI57" s="276"/>
      <c r="FJ57" s="276"/>
      <c r="FK57" s="276"/>
      <c r="FL57" s="276"/>
      <c r="FM57" s="276"/>
      <c r="FN57" s="276"/>
      <c r="FO57" s="276"/>
      <c r="FP57" s="276"/>
      <c r="FQ57" s="276"/>
      <c r="FR57" s="276"/>
      <c r="FS57" s="276"/>
      <c r="FT57" s="276"/>
      <c r="FU57" s="276"/>
      <c r="FV57" s="276"/>
      <c r="FW57" s="276"/>
      <c r="FX57" s="276"/>
      <c r="FY57" s="276"/>
      <c r="FZ57" s="276"/>
      <c r="GA57" s="276"/>
      <c r="GB57" s="276"/>
      <c r="GC57" s="276"/>
      <c r="GD57" s="276"/>
      <c r="GE57" s="276"/>
      <c r="GF57" s="276"/>
      <c r="GG57" s="276"/>
      <c r="GH57" s="276"/>
      <c r="GI57" s="276"/>
      <c r="GJ57" s="276"/>
      <c r="GK57" s="276"/>
      <c r="GL57" s="276"/>
      <c r="GM57" s="276"/>
      <c r="GN57" s="276"/>
      <c r="GO57" s="276"/>
      <c r="GP57" s="276"/>
      <c r="GQ57" s="276"/>
      <c r="GR57" s="276"/>
      <c r="GS57" s="276"/>
      <c r="GT57" s="276"/>
      <c r="GU57" s="276"/>
      <c r="GV57" s="276"/>
      <c r="GW57" s="276"/>
      <c r="GX57" s="276"/>
      <c r="GY57" s="276"/>
      <c r="GZ57" s="276"/>
      <c r="HA57" s="276"/>
      <c r="HB57" s="276"/>
      <c r="HC57" s="276"/>
      <c r="HD57" s="276"/>
      <c r="HE57" s="276"/>
      <c r="HF57" s="276"/>
      <c r="HG57" s="276"/>
      <c r="HH57" s="276"/>
      <c r="HI57" s="276"/>
      <c r="HJ57" s="276"/>
      <c r="HK57" s="276"/>
      <c r="HL57" s="276"/>
      <c r="HM57" s="276"/>
      <c r="HN57" s="276"/>
      <c r="HO57" s="276"/>
      <c r="HP57" s="276"/>
      <c r="HQ57" s="276"/>
      <c r="HR57" s="276"/>
      <c r="HS57" s="276"/>
      <c r="HT57" s="276"/>
      <c r="HU57" s="276"/>
      <c r="HV57" s="276"/>
      <c r="HW57" s="276"/>
      <c r="HX57" s="276"/>
      <c r="HY57" s="276"/>
      <c r="HZ57" s="276"/>
      <c r="IA57" s="276"/>
      <c r="IB57" s="276"/>
      <c r="IC57" s="276"/>
      <c r="ID57" s="276"/>
      <c r="IE57" s="276"/>
      <c r="IF57" s="276"/>
      <c r="IG57" s="276"/>
      <c r="IH57" s="276"/>
      <c r="II57" s="276"/>
      <c r="IJ57" s="276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  <c r="IW57" s="276"/>
      <c r="IX57" s="276"/>
      <c r="IY57" s="276"/>
    </row>
    <row r="58" s="266" customFormat="1" ht="24" customHeight="1" spans="1:259">
      <c r="A58" s="276"/>
      <c r="B58" s="276"/>
      <c r="C58" s="290"/>
      <c r="D58" s="290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6"/>
      <c r="CU58" s="276"/>
      <c r="CV58" s="276"/>
      <c r="CW58" s="276"/>
      <c r="CX58" s="276"/>
      <c r="CY58" s="276"/>
      <c r="CZ58" s="276"/>
      <c r="DA58" s="276"/>
      <c r="DB58" s="276"/>
      <c r="DC58" s="276"/>
      <c r="DD58" s="276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  <c r="FF58" s="276"/>
      <c r="FG58" s="276"/>
      <c r="FH58" s="276"/>
      <c r="FI58" s="276"/>
      <c r="FJ58" s="276"/>
      <c r="FK58" s="276"/>
      <c r="FL58" s="276"/>
      <c r="FM58" s="276"/>
      <c r="FN58" s="276"/>
      <c r="FO58" s="276"/>
      <c r="FP58" s="276"/>
      <c r="FQ58" s="276"/>
      <c r="FR58" s="276"/>
      <c r="FS58" s="276"/>
      <c r="FT58" s="276"/>
      <c r="FU58" s="276"/>
      <c r="FV58" s="276"/>
      <c r="FW58" s="276"/>
      <c r="FX58" s="276"/>
      <c r="FY58" s="276"/>
      <c r="FZ58" s="276"/>
      <c r="GA58" s="276"/>
      <c r="GB58" s="276"/>
      <c r="GC58" s="276"/>
      <c r="GD58" s="276"/>
      <c r="GE58" s="276"/>
      <c r="GF58" s="276"/>
      <c r="GG58" s="276"/>
      <c r="GH58" s="276"/>
      <c r="GI58" s="276"/>
      <c r="GJ58" s="276"/>
      <c r="GK58" s="276"/>
      <c r="GL58" s="276"/>
      <c r="GM58" s="276"/>
      <c r="GN58" s="276"/>
      <c r="GO58" s="276"/>
      <c r="GP58" s="276"/>
      <c r="GQ58" s="276"/>
      <c r="GR58" s="276"/>
      <c r="GS58" s="276"/>
      <c r="GT58" s="276"/>
      <c r="GU58" s="276"/>
      <c r="GV58" s="276"/>
      <c r="GW58" s="276"/>
      <c r="GX58" s="276"/>
      <c r="GY58" s="276"/>
      <c r="GZ58" s="276"/>
      <c r="HA58" s="276"/>
      <c r="HB58" s="276"/>
      <c r="HC58" s="276"/>
      <c r="HD58" s="276"/>
      <c r="HE58" s="276"/>
      <c r="HF58" s="276"/>
      <c r="HG58" s="276"/>
      <c r="HH58" s="276"/>
      <c r="HI58" s="276"/>
      <c r="HJ58" s="276"/>
      <c r="HK58" s="276"/>
      <c r="HL58" s="276"/>
      <c r="HM58" s="276"/>
      <c r="HN58" s="276"/>
      <c r="HO58" s="276"/>
      <c r="HP58" s="276"/>
      <c r="HQ58" s="276"/>
      <c r="HR58" s="276"/>
      <c r="HS58" s="276"/>
      <c r="HT58" s="276"/>
      <c r="HU58" s="276"/>
      <c r="HV58" s="276"/>
      <c r="HW58" s="276"/>
      <c r="HX58" s="276"/>
      <c r="HY58" s="276"/>
      <c r="HZ58" s="276"/>
      <c r="IA58" s="276"/>
      <c r="IB58" s="276"/>
      <c r="IC58" s="276"/>
      <c r="ID58" s="276"/>
      <c r="IE58" s="276"/>
      <c r="IF58" s="276"/>
      <c r="IG58" s="276"/>
      <c r="IH58" s="276"/>
      <c r="II58" s="276"/>
      <c r="IJ58" s="276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  <c r="IW58" s="276"/>
      <c r="IX58" s="276"/>
      <c r="IY58" s="276"/>
    </row>
    <row r="59" s="266" customFormat="1" ht="24" customHeight="1" spans="1:259">
      <c r="A59" s="276"/>
      <c r="B59" s="276"/>
      <c r="C59" s="290"/>
      <c r="D59" s="290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6"/>
      <c r="FI59" s="276"/>
      <c r="FJ59" s="276"/>
      <c r="FK59" s="276"/>
      <c r="FL59" s="276"/>
      <c r="FM59" s="276"/>
      <c r="FN59" s="276"/>
      <c r="FO59" s="276"/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76"/>
      <c r="GK59" s="276"/>
      <c r="GL59" s="276"/>
      <c r="GM59" s="276"/>
      <c r="GN59" s="276"/>
      <c r="GO59" s="276"/>
      <c r="GP59" s="276"/>
      <c r="GQ59" s="276"/>
      <c r="GR59" s="276"/>
      <c r="GS59" s="276"/>
      <c r="GT59" s="276"/>
      <c r="GU59" s="276"/>
      <c r="GV59" s="276"/>
      <c r="GW59" s="276"/>
      <c r="GX59" s="276"/>
      <c r="GY59" s="276"/>
      <c r="GZ59" s="276"/>
      <c r="HA59" s="276"/>
      <c r="HB59" s="276"/>
      <c r="HC59" s="276"/>
      <c r="HD59" s="276"/>
      <c r="HE59" s="276"/>
      <c r="HF59" s="276"/>
      <c r="HG59" s="276"/>
      <c r="HH59" s="276"/>
      <c r="HI59" s="276"/>
      <c r="HJ59" s="276"/>
      <c r="HK59" s="276"/>
      <c r="HL59" s="276"/>
      <c r="HM59" s="276"/>
      <c r="HN59" s="276"/>
      <c r="HO59" s="276"/>
      <c r="HP59" s="276"/>
      <c r="HQ59" s="276"/>
      <c r="HR59" s="276"/>
      <c r="HS59" s="276"/>
      <c r="HT59" s="276"/>
      <c r="HU59" s="276"/>
      <c r="HV59" s="276"/>
      <c r="HW59" s="276"/>
      <c r="HX59" s="276"/>
      <c r="HY59" s="276"/>
      <c r="HZ59" s="276"/>
      <c r="IA59" s="276"/>
      <c r="IB59" s="276"/>
      <c r="IC59" s="276"/>
      <c r="ID59" s="276"/>
      <c r="IE59" s="276"/>
      <c r="IF59" s="276"/>
      <c r="IG59" s="276"/>
      <c r="IH59" s="276"/>
      <c r="II59" s="276"/>
      <c r="IJ59" s="276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  <c r="IW59" s="276"/>
      <c r="IX59" s="276"/>
      <c r="IY59" s="276"/>
    </row>
    <row r="60" s="266" customFormat="1" ht="24" customHeight="1" spans="1:259">
      <c r="A60" s="276"/>
      <c r="B60" s="276"/>
      <c r="C60" s="290"/>
      <c r="D60" s="290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6"/>
      <c r="EL60" s="276"/>
      <c r="EM60" s="276"/>
      <c r="EN60" s="276"/>
      <c r="EO60" s="276"/>
      <c r="EP60" s="276"/>
      <c r="EQ60" s="276"/>
      <c r="ER60" s="276"/>
      <c r="ES60" s="276"/>
      <c r="ET60" s="276"/>
      <c r="EU60" s="276"/>
      <c r="EV60" s="276"/>
      <c r="EW60" s="276"/>
      <c r="EX60" s="276"/>
      <c r="EY60" s="276"/>
      <c r="EZ60" s="276"/>
      <c r="FA60" s="276"/>
      <c r="FB60" s="276"/>
      <c r="FC60" s="276"/>
      <c r="FD60" s="276"/>
      <c r="FE60" s="276"/>
      <c r="FF60" s="276"/>
      <c r="FG60" s="276"/>
      <c r="FH60" s="276"/>
      <c r="FI60" s="276"/>
      <c r="FJ60" s="276"/>
      <c r="FK60" s="276"/>
      <c r="FL60" s="276"/>
      <c r="FM60" s="276"/>
      <c r="FN60" s="276"/>
      <c r="FO60" s="276"/>
      <c r="FP60" s="276"/>
      <c r="FQ60" s="276"/>
      <c r="FR60" s="276"/>
      <c r="FS60" s="276"/>
      <c r="FT60" s="276"/>
      <c r="FU60" s="276"/>
      <c r="FV60" s="276"/>
      <c r="FW60" s="276"/>
      <c r="FX60" s="276"/>
      <c r="FY60" s="276"/>
      <c r="FZ60" s="276"/>
      <c r="GA60" s="276"/>
      <c r="GB60" s="276"/>
      <c r="GC60" s="276"/>
      <c r="GD60" s="276"/>
      <c r="GE60" s="276"/>
      <c r="GF60" s="276"/>
      <c r="GG60" s="276"/>
      <c r="GH60" s="276"/>
      <c r="GI60" s="276"/>
      <c r="GJ60" s="276"/>
      <c r="GK60" s="276"/>
      <c r="GL60" s="276"/>
      <c r="GM60" s="276"/>
      <c r="GN60" s="276"/>
      <c r="GO60" s="276"/>
      <c r="GP60" s="276"/>
      <c r="GQ60" s="276"/>
      <c r="GR60" s="276"/>
      <c r="GS60" s="276"/>
      <c r="GT60" s="276"/>
      <c r="GU60" s="276"/>
      <c r="GV60" s="276"/>
      <c r="GW60" s="276"/>
      <c r="GX60" s="276"/>
      <c r="GY60" s="276"/>
      <c r="GZ60" s="276"/>
      <c r="HA60" s="276"/>
      <c r="HB60" s="276"/>
      <c r="HC60" s="276"/>
      <c r="HD60" s="276"/>
      <c r="HE60" s="276"/>
      <c r="HF60" s="276"/>
      <c r="HG60" s="276"/>
      <c r="HH60" s="276"/>
      <c r="HI60" s="276"/>
      <c r="HJ60" s="276"/>
      <c r="HK60" s="276"/>
      <c r="HL60" s="276"/>
      <c r="HM60" s="276"/>
      <c r="HN60" s="276"/>
      <c r="HO60" s="276"/>
      <c r="HP60" s="276"/>
      <c r="HQ60" s="276"/>
      <c r="HR60" s="276"/>
      <c r="HS60" s="276"/>
      <c r="HT60" s="276"/>
      <c r="HU60" s="276"/>
      <c r="HV60" s="276"/>
      <c r="HW60" s="276"/>
      <c r="HX60" s="276"/>
      <c r="HY60" s="276"/>
      <c r="HZ60" s="276"/>
      <c r="IA60" s="276"/>
      <c r="IB60" s="276"/>
      <c r="IC60" s="276"/>
      <c r="ID60" s="276"/>
      <c r="IE60" s="276"/>
      <c r="IF60" s="276"/>
      <c r="IG60" s="276"/>
      <c r="IH60" s="276"/>
      <c r="II60" s="276"/>
      <c r="IJ60" s="276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  <c r="IW60" s="276"/>
      <c r="IX60" s="276"/>
      <c r="IY60" s="276"/>
    </row>
    <row r="61" s="266" customFormat="1" ht="24" customHeight="1" spans="1:259">
      <c r="A61" s="276"/>
      <c r="B61" s="276"/>
      <c r="C61" s="290"/>
      <c r="D61" s="290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6"/>
      <c r="FI61" s="276"/>
      <c r="FJ61" s="276"/>
      <c r="FK61" s="276"/>
      <c r="FL61" s="276"/>
      <c r="FM61" s="276"/>
      <c r="FN61" s="276"/>
      <c r="FO61" s="276"/>
      <c r="FP61" s="276"/>
      <c r="FQ61" s="276"/>
      <c r="FR61" s="276"/>
      <c r="FS61" s="276"/>
      <c r="FT61" s="276"/>
      <c r="FU61" s="276"/>
      <c r="FV61" s="276"/>
      <c r="FW61" s="276"/>
      <c r="FX61" s="276"/>
      <c r="FY61" s="276"/>
      <c r="FZ61" s="276"/>
      <c r="GA61" s="276"/>
      <c r="GB61" s="276"/>
      <c r="GC61" s="276"/>
      <c r="GD61" s="276"/>
      <c r="GE61" s="276"/>
      <c r="GF61" s="276"/>
      <c r="GG61" s="276"/>
      <c r="GH61" s="276"/>
      <c r="GI61" s="276"/>
      <c r="GJ61" s="276"/>
      <c r="GK61" s="276"/>
      <c r="GL61" s="276"/>
      <c r="GM61" s="276"/>
      <c r="GN61" s="276"/>
      <c r="GO61" s="276"/>
      <c r="GP61" s="276"/>
      <c r="GQ61" s="276"/>
      <c r="GR61" s="276"/>
      <c r="GS61" s="276"/>
      <c r="GT61" s="276"/>
      <c r="GU61" s="276"/>
      <c r="GV61" s="276"/>
      <c r="GW61" s="276"/>
      <c r="GX61" s="276"/>
      <c r="GY61" s="276"/>
      <c r="GZ61" s="276"/>
      <c r="HA61" s="276"/>
      <c r="HB61" s="276"/>
      <c r="HC61" s="276"/>
      <c r="HD61" s="276"/>
      <c r="HE61" s="276"/>
      <c r="HF61" s="276"/>
      <c r="HG61" s="276"/>
      <c r="HH61" s="276"/>
      <c r="HI61" s="276"/>
      <c r="HJ61" s="276"/>
      <c r="HK61" s="276"/>
      <c r="HL61" s="276"/>
      <c r="HM61" s="276"/>
      <c r="HN61" s="276"/>
      <c r="HO61" s="276"/>
      <c r="HP61" s="276"/>
      <c r="HQ61" s="276"/>
      <c r="HR61" s="276"/>
      <c r="HS61" s="276"/>
      <c r="HT61" s="276"/>
      <c r="HU61" s="276"/>
      <c r="HV61" s="276"/>
      <c r="HW61" s="276"/>
      <c r="HX61" s="276"/>
      <c r="HY61" s="276"/>
      <c r="HZ61" s="276"/>
      <c r="IA61" s="276"/>
      <c r="IB61" s="276"/>
      <c r="IC61" s="276"/>
      <c r="ID61" s="276"/>
      <c r="IE61" s="276"/>
      <c r="IF61" s="276"/>
      <c r="IG61" s="276"/>
      <c r="IH61" s="276"/>
      <c r="II61" s="276"/>
      <c r="IJ61" s="276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  <c r="IW61" s="276"/>
      <c r="IX61" s="276"/>
      <c r="IY61" s="276"/>
    </row>
    <row r="62" s="266" customFormat="1" ht="24" customHeight="1" spans="1:259">
      <c r="A62" s="276"/>
      <c r="B62" s="276"/>
      <c r="C62" s="290"/>
      <c r="D62" s="290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276"/>
      <c r="DE62" s="276"/>
      <c r="DF62" s="276"/>
      <c r="DG62" s="276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  <c r="EL62" s="276"/>
      <c r="EM62" s="276"/>
      <c r="EN62" s="276"/>
      <c r="EO62" s="276"/>
      <c r="EP62" s="276"/>
      <c r="EQ62" s="276"/>
      <c r="ER62" s="276"/>
      <c r="ES62" s="276"/>
      <c r="ET62" s="276"/>
      <c r="EU62" s="276"/>
      <c r="EV62" s="276"/>
      <c r="EW62" s="276"/>
      <c r="EX62" s="276"/>
      <c r="EY62" s="276"/>
      <c r="EZ62" s="276"/>
      <c r="FA62" s="276"/>
      <c r="FB62" s="276"/>
      <c r="FC62" s="276"/>
      <c r="FD62" s="276"/>
      <c r="FE62" s="276"/>
      <c r="FF62" s="276"/>
      <c r="FG62" s="276"/>
      <c r="FH62" s="276"/>
      <c r="FI62" s="276"/>
      <c r="FJ62" s="276"/>
      <c r="FK62" s="276"/>
      <c r="FL62" s="276"/>
      <c r="FM62" s="276"/>
      <c r="FN62" s="276"/>
      <c r="FO62" s="276"/>
      <c r="FP62" s="276"/>
      <c r="FQ62" s="276"/>
      <c r="FR62" s="276"/>
      <c r="FS62" s="276"/>
      <c r="FT62" s="276"/>
      <c r="FU62" s="276"/>
      <c r="FV62" s="276"/>
      <c r="FW62" s="276"/>
      <c r="FX62" s="276"/>
      <c r="FY62" s="276"/>
      <c r="FZ62" s="276"/>
      <c r="GA62" s="276"/>
      <c r="GB62" s="276"/>
      <c r="GC62" s="276"/>
      <c r="GD62" s="276"/>
      <c r="GE62" s="276"/>
      <c r="GF62" s="276"/>
      <c r="GG62" s="276"/>
      <c r="GH62" s="276"/>
      <c r="GI62" s="276"/>
      <c r="GJ62" s="276"/>
      <c r="GK62" s="276"/>
      <c r="GL62" s="276"/>
      <c r="GM62" s="276"/>
      <c r="GN62" s="276"/>
      <c r="GO62" s="276"/>
      <c r="GP62" s="276"/>
      <c r="GQ62" s="276"/>
      <c r="GR62" s="276"/>
      <c r="GS62" s="276"/>
      <c r="GT62" s="276"/>
      <c r="GU62" s="276"/>
      <c r="GV62" s="276"/>
      <c r="GW62" s="276"/>
      <c r="GX62" s="276"/>
      <c r="GY62" s="276"/>
      <c r="GZ62" s="276"/>
      <c r="HA62" s="276"/>
      <c r="HB62" s="276"/>
      <c r="HC62" s="276"/>
      <c r="HD62" s="276"/>
      <c r="HE62" s="276"/>
      <c r="HF62" s="276"/>
      <c r="HG62" s="276"/>
      <c r="HH62" s="276"/>
      <c r="HI62" s="276"/>
      <c r="HJ62" s="276"/>
      <c r="HK62" s="276"/>
      <c r="HL62" s="276"/>
      <c r="HM62" s="276"/>
      <c r="HN62" s="276"/>
      <c r="HO62" s="276"/>
      <c r="HP62" s="276"/>
      <c r="HQ62" s="276"/>
      <c r="HR62" s="276"/>
      <c r="HS62" s="276"/>
      <c r="HT62" s="276"/>
      <c r="HU62" s="276"/>
      <c r="HV62" s="276"/>
      <c r="HW62" s="276"/>
      <c r="HX62" s="276"/>
      <c r="HY62" s="276"/>
      <c r="HZ62" s="276"/>
      <c r="IA62" s="276"/>
      <c r="IB62" s="276"/>
      <c r="IC62" s="276"/>
      <c r="ID62" s="276"/>
      <c r="IE62" s="276"/>
      <c r="IF62" s="276"/>
      <c r="IG62" s="276"/>
      <c r="IH62" s="276"/>
      <c r="II62" s="276"/>
      <c r="IJ62" s="276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  <c r="IW62" s="276"/>
      <c r="IX62" s="276"/>
      <c r="IY62" s="276"/>
    </row>
    <row r="63" s="266" customFormat="1" ht="24" customHeight="1" spans="1:259">
      <c r="A63" s="276"/>
      <c r="B63" s="276"/>
      <c r="C63" s="290"/>
      <c r="D63" s="290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276"/>
      <c r="DE63" s="276"/>
      <c r="DF63" s="276"/>
      <c r="DG63" s="276"/>
      <c r="DH63" s="276"/>
      <c r="DI63" s="276"/>
      <c r="DJ63" s="276"/>
      <c r="DK63" s="276"/>
      <c r="DL63" s="276"/>
      <c r="DM63" s="276"/>
      <c r="DN63" s="276"/>
      <c r="DO63" s="276"/>
      <c r="DP63" s="276"/>
      <c r="DQ63" s="276"/>
      <c r="DR63" s="276"/>
      <c r="DS63" s="276"/>
      <c r="DT63" s="276"/>
      <c r="DU63" s="276"/>
      <c r="DV63" s="276"/>
      <c r="DW63" s="276"/>
      <c r="DX63" s="276"/>
      <c r="DY63" s="276"/>
      <c r="DZ63" s="276"/>
      <c r="EA63" s="276"/>
      <c r="EB63" s="276"/>
      <c r="EC63" s="276"/>
      <c r="ED63" s="276"/>
      <c r="EE63" s="276"/>
      <c r="EF63" s="276"/>
      <c r="EG63" s="276"/>
      <c r="EH63" s="276"/>
      <c r="EI63" s="276"/>
      <c r="EJ63" s="276"/>
      <c r="EK63" s="276"/>
      <c r="EL63" s="276"/>
      <c r="EM63" s="276"/>
      <c r="EN63" s="276"/>
      <c r="EO63" s="276"/>
      <c r="EP63" s="276"/>
      <c r="EQ63" s="276"/>
      <c r="ER63" s="276"/>
      <c r="ES63" s="276"/>
      <c r="ET63" s="276"/>
      <c r="EU63" s="276"/>
      <c r="EV63" s="276"/>
      <c r="EW63" s="276"/>
      <c r="EX63" s="276"/>
      <c r="EY63" s="276"/>
      <c r="EZ63" s="276"/>
      <c r="FA63" s="276"/>
      <c r="FB63" s="276"/>
      <c r="FC63" s="276"/>
      <c r="FD63" s="276"/>
      <c r="FE63" s="276"/>
      <c r="FF63" s="276"/>
      <c r="FG63" s="276"/>
      <c r="FH63" s="276"/>
      <c r="FI63" s="276"/>
      <c r="FJ63" s="276"/>
      <c r="FK63" s="276"/>
      <c r="FL63" s="276"/>
      <c r="FM63" s="276"/>
      <c r="FN63" s="276"/>
      <c r="FO63" s="276"/>
      <c r="FP63" s="276"/>
      <c r="FQ63" s="276"/>
      <c r="FR63" s="276"/>
      <c r="FS63" s="276"/>
      <c r="FT63" s="276"/>
      <c r="FU63" s="276"/>
      <c r="FV63" s="276"/>
      <c r="FW63" s="276"/>
      <c r="FX63" s="276"/>
      <c r="FY63" s="276"/>
      <c r="FZ63" s="276"/>
      <c r="GA63" s="276"/>
      <c r="GB63" s="276"/>
      <c r="GC63" s="276"/>
      <c r="GD63" s="276"/>
      <c r="GE63" s="276"/>
      <c r="GF63" s="276"/>
      <c r="GG63" s="276"/>
      <c r="GH63" s="276"/>
      <c r="GI63" s="276"/>
      <c r="GJ63" s="276"/>
      <c r="GK63" s="276"/>
      <c r="GL63" s="276"/>
      <c r="GM63" s="276"/>
      <c r="GN63" s="276"/>
      <c r="GO63" s="276"/>
      <c r="GP63" s="276"/>
      <c r="GQ63" s="276"/>
      <c r="GR63" s="276"/>
      <c r="GS63" s="276"/>
      <c r="GT63" s="276"/>
      <c r="GU63" s="276"/>
      <c r="GV63" s="276"/>
      <c r="GW63" s="276"/>
      <c r="GX63" s="276"/>
      <c r="GY63" s="276"/>
      <c r="GZ63" s="276"/>
      <c r="HA63" s="276"/>
      <c r="HB63" s="276"/>
      <c r="HC63" s="276"/>
      <c r="HD63" s="276"/>
      <c r="HE63" s="276"/>
      <c r="HF63" s="276"/>
      <c r="HG63" s="276"/>
      <c r="HH63" s="276"/>
      <c r="HI63" s="276"/>
      <c r="HJ63" s="276"/>
      <c r="HK63" s="276"/>
      <c r="HL63" s="276"/>
      <c r="HM63" s="276"/>
      <c r="HN63" s="276"/>
      <c r="HO63" s="276"/>
      <c r="HP63" s="276"/>
      <c r="HQ63" s="276"/>
      <c r="HR63" s="276"/>
      <c r="HS63" s="276"/>
      <c r="HT63" s="276"/>
      <c r="HU63" s="276"/>
      <c r="HV63" s="276"/>
      <c r="HW63" s="276"/>
      <c r="HX63" s="276"/>
      <c r="HY63" s="276"/>
      <c r="HZ63" s="276"/>
      <c r="IA63" s="276"/>
      <c r="IB63" s="276"/>
      <c r="IC63" s="276"/>
      <c r="ID63" s="276"/>
      <c r="IE63" s="276"/>
      <c r="IF63" s="276"/>
      <c r="IG63" s="276"/>
      <c r="IH63" s="276"/>
      <c r="II63" s="276"/>
      <c r="IJ63" s="276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  <c r="IW63" s="276"/>
      <c r="IX63" s="276"/>
      <c r="IY63" s="276"/>
    </row>
    <row r="64" s="266" customFormat="1" ht="24" customHeight="1" spans="1:259">
      <c r="A64" s="276"/>
      <c r="B64" s="276"/>
      <c r="C64" s="290"/>
      <c r="D64" s="290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  <c r="FF64" s="276"/>
      <c r="FG64" s="276"/>
      <c r="FH64" s="276"/>
      <c r="FI64" s="276"/>
      <c r="FJ64" s="276"/>
      <c r="FK64" s="276"/>
      <c r="FL64" s="276"/>
      <c r="FM64" s="276"/>
      <c r="FN64" s="276"/>
      <c r="FO64" s="276"/>
      <c r="FP64" s="276"/>
      <c r="FQ64" s="276"/>
      <c r="FR64" s="276"/>
      <c r="FS64" s="276"/>
      <c r="FT64" s="276"/>
      <c r="FU64" s="276"/>
      <c r="FV64" s="276"/>
      <c r="FW64" s="276"/>
      <c r="FX64" s="276"/>
      <c r="FY64" s="276"/>
      <c r="FZ64" s="276"/>
      <c r="GA64" s="276"/>
      <c r="GB64" s="276"/>
      <c r="GC64" s="276"/>
      <c r="GD64" s="276"/>
      <c r="GE64" s="276"/>
      <c r="GF64" s="276"/>
      <c r="GG64" s="276"/>
      <c r="GH64" s="276"/>
      <c r="GI64" s="276"/>
      <c r="GJ64" s="276"/>
      <c r="GK64" s="276"/>
      <c r="GL64" s="276"/>
      <c r="GM64" s="276"/>
      <c r="GN64" s="276"/>
      <c r="GO64" s="276"/>
      <c r="GP64" s="276"/>
      <c r="GQ64" s="276"/>
      <c r="GR64" s="276"/>
      <c r="GS64" s="276"/>
      <c r="GT64" s="276"/>
      <c r="GU64" s="276"/>
      <c r="GV64" s="276"/>
      <c r="GW64" s="276"/>
      <c r="GX64" s="276"/>
      <c r="GY64" s="276"/>
      <c r="GZ64" s="276"/>
      <c r="HA64" s="276"/>
      <c r="HB64" s="276"/>
      <c r="HC64" s="276"/>
      <c r="HD64" s="276"/>
      <c r="HE64" s="276"/>
      <c r="HF64" s="276"/>
      <c r="HG64" s="276"/>
      <c r="HH64" s="276"/>
      <c r="HI64" s="276"/>
      <c r="HJ64" s="276"/>
      <c r="HK64" s="276"/>
      <c r="HL64" s="276"/>
      <c r="HM64" s="276"/>
      <c r="HN64" s="276"/>
      <c r="HO64" s="276"/>
      <c r="HP64" s="276"/>
      <c r="HQ64" s="276"/>
      <c r="HR64" s="276"/>
      <c r="HS64" s="276"/>
      <c r="HT64" s="276"/>
      <c r="HU64" s="276"/>
      <c r="HV64" s="276"/>
      <c r="HW64" s="276"/>
      <c r="HX64" s="276"/>
      <c r="HY64" s="276"/>
      <c r="HZ64" s="276"/>
      <c r="IA64" s="276"/>
      <c r="IB64" s="276"/>
      <c r="IC64" s="276"/>
      <c r="ID64" s="276"/>
      <c r="IE64" s="276"/>
      <c r="IF64" s="276"/>
      <c r="IG64" s="276"/>
      <c r="IH64" s="276"/>
      <c r="II64" s="276"/>
      <c r="IJ64" s="276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  <c r="IW64" s="276"/>
      <c r="IX64" s="276"/>
      <c r="IY64" s="276"/>
    </row>
    <row r="65" s="266" customFormat="1" ht="24" customHeight="1" spans="1:259">
      <c r="A65" s="276"/>
      <c r="B65" s="276"/>
      <c r="C65" s="290"/>
      <c r="D65" s="290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  <c r="EL65" s="276"/>
      <c r="EM65" s="276"/>
      <c r="EN65" s="276"/>
      <c r="EO65" s="276"/>
      <c r="EP65" s="276"/>
      <c r="EQ65" s="276"/>
      <c r="ER65" s="276"/>
      <c r="ES65" s="276"/>
      <c r="ET65" s="276"/>
      <c r="EU65" s="276"/>
      <c r="EV65" s="276"/>
      <c r="EW65" s="276"/>
      <c r="EX65" s="276"/>
      <c r="EY65" s="276"/>
      <c r="EZ65" s="276"/>
      <c r="FA65" s="276"/>
      <c r="FB65" s="276"/>
      <c r="FC65" s="276"/>
      <c r="FD65" s="276"/>
      <c r="FE65" s="276"/>
      <c r="FF65" s="276"/>
      <c r="FG65" s="276"/>
      <c r="FH65" s="276"/>
      <c r="FI65" s="276"/>
      <c r="FJ65" s="276"/>
      <c r="FK65" s="276"/>
      <c r="FL65" s="276"/>
      <c r="FM65" s="276"/>
      <c r="FN65" s="276"/>
      <c r="FO65" s="276"/>
      <c r="FP65" s="276"/>
      <c r="FQ65" s="276"/>
      <c r="FR65" s="276"/>
      <c r="FS65" s="276"/>
      <c r="FT65" s="276"/>
      <c r="FU65" s="276"/>
      <c r="FV65" s="276"/>
      <c r="FW65" s="276"/>
      <c r="FX65" s="276"/>
      <c r="FY65" s="276"/>
      <c r="FZ65" s="276"/>
      <c r="GA65" s="276"/>
      <c r="GB65" s="276"/>
      <c r="GC65" s="276"/>
      <c r="GD65" s="276"/>
      <c r="GE65" s="276"/>
      <c r="GF65" s="276"/>
      <c r="GG65" s="276"/>
      <c r="GH65" s="276"/>
      <c r="GI65" s="276"/>
      <c r="GJ65" s="276"/>
      <c r="GK65" s="276"/>
      <c r="GL65" s="276"/>
      <c r="GM65" s="276"/>
      <c r="GN65" s="276"/>
      <c r="GO65" s="276"/>
      <c r="GP65" s="276"/>
      <c r="GQ65" s="276"/>
      <c r="GR65" s="276"/>
      <c r="GS65" s="276"/>
      <c r="GT65" s="276"/>
      <c r="GU65" s="276"/>
      <c r="GV65" s="276"/>
      <c r="GW65" s="276"/>
      <c r="GX65" s="276"/>
      <c r="GY65" s="276"/>
      <c r="GZ65" s="276"/>
      <c r="HA65" s="276"/>
      <c r="HB65" s="276"/>
      <c r="HC65" s="276"/>
      <c r="HD65" s="276"/>
      <c r="HE65" s="276"/>
      <c r="HF65" s="276"/>
      <c r="HG65" s="276"/>
      <c r="HH65" s="276"/>
      <c r="HI65" s="276"/>
      <c r="HJ65" s="276"/>
      <c r="HK65" s="276"/>
      <c r="HL65" s="276"/>
      <c r="HM65" s="276"/>
      <c r="HN65" s="276"/>
      <c r="HO65" s="276"/>
      <c r="HP65" s="276"/>
      <c r="HQ65" s="276"/>
      <c r="HR65" s="276"/>
      <c r="HS65" s="276"/>
      <c r="HT65" s="276"/>
      <c r="HU65" s="276"/>
      <c r="HV65" s="276"/>
      <c r="HW65" s="276"/>
      <c r="HX65" s="276"/>
      <c r="HY65" s="276"/>
      <c r="HZ65" s="276"/>
      <c r="IA65" s="276"/>
      <c r="IB65" s="276"/>
      <c r="IC65" s="276"/>
      <c r="ID65" s="276"/>
      <c r="IE65" s="276"/>
      <c r="IF65" s="276"/>
      <c r="IG65" s="276"/>
      <c r="IH65" s="276"/>
      <c r="II65" s="276"/>
      <c r="IJ65" s="276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  <c r="IW65" s="276"/>
      <c r="IX65" s="276"/>
      <c r="IY65" s="276"/>
    </row>
    <row r="66" s="266" customFormat="1" ht="24" customHeight="1" spans="1:259">
      <c r="A66" s="276"/>
      <c r="B66" s="276"/>
      <c r="C66" s="290"/>
      <c r="D66" s="290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J66" s="276"/>
      <c r="DK66" s="276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6"/>
      <c r="EL66" s="276"/>
      <c r="EM66" s="276"/>
      <c r="EN66" s="276"/>
      <c r="EO66" s="276"/>
      <c r="EP66" s="276"/>
      <c r="EQ66" s="276"/>
      <c r="ER66" s="276"/>
      <c r="ES66" s="276"/>
      <c r="ET66" s="276"/>
      <c r="EU66" s="276"/>
      <c r="EV66" s="276"/>
      <c r="EW66" s="276"/>
      <c r="EX66" s="276"/>
      <c r="EY66" s="276"/>
      <c r="EZ66" s="276"/>
      <c r="FA66" s="276"/>
      <c r="FB66" s="276"/>
      <c r="FC66" s="276"/>
      <c r="FD66" s="276"/>
      <c r="FE66" s="276"/>
      <c r="FF66" s="276"/>
      <c r="FG66" s="276"/>
      <c r="FH66" s="276"/>
      <c r="FI66" s="276"/>
      <c r="FJ66" s="276"/>
      <c r="FK66" s="276"/>
      <c r="FL66" s="276"/>
      <c r="FM66" s="276"/>
      <c r="FN66" s="276"/>
      <c r="FO66" s="276"/>
      <c r="FP66" s="276"/>
      <c r="FQ66" s="276"/>
      <c r="FR66" s="276"/>
      <c r="FS66" s="276"/>
      <c r="FT66" s="276"/>
      <c r="FU66" s="276"/>
      <c r="FV66" s="276"/>
      <c r="FW66" s="276"/>
      <c r="FX66" s="276"/>
      <c r="FY66" s="276"/>
      <c r="FZ66" s="276"/>
      <c r="GA66" s="276"/>
      <c r="GB66" s="276"/>
      <c r="GC66" s="276"/>
      <c r="GD66" s="276"/>
      <c r="GE66" s="276"/>
      <c r="GF66" s="276"/>
      <c r="GG66" s="276"/>
      <c r="GH66" s="276"/>
      <c r="GI66" s="276"/>
      <c r="GJ66" s="276"/>
      <c r="GK66" s="276"/>
      <c r="GL66" s="276"/>
      <c r="GM66" s="276"/>
      <c r="GN66" s="276"/>
      <c r="GO66" s="276"/>
      <c r="GP66" s="276"/>
      <c r="GQ66" s="276"/>
      <c r="GR66" s="276"/>
      <c r="GS66" s="276"/>
      <c r="GT66" s="276"/>
      <c r="GU66" s="276"/>
      <c r="GV66" s="276"/>
      <c r="GW66" s="276"/>
      <c r="GX66" s="276"/>
      <c r="GY66" s="276"/>
      <c r="GZ66" s="276"/>
      <c r="HA66" s="276"/>
      <c r="HB66" s="276"/>
      <c r="HC66" s="276"/>
      <c r="HD66" s="276"/>
      <c r="HE66" s="276"/>
      <c r="HF66" s="276"/>
      <c r="HG66" s="276"/>
      <c r="HH66" s="276"/>
      <c r="HI66" s="276"/>
      <c r="HJ66" s="276"/>
      <c r="HK66" s="276"/>
      <c r="HL66" s="276"/>
      <c r="HM66" s="276"/>
      <c r="HN66" s="276"/>
      <c r="HO66" s="276"/>
      <c r="HP66" s="276"/>
      <c r="HQ66" s="276"/>
      <c r="HR66" s="276"/>
      <c r="HS66" s="276"/>
      <c r="HT66" s="276"/>
      <c r="HU66" s="276"/>
      <c r="HV66" s="276"/>
      <c r="HW66" s="276"/>
      <c r="HX66" s="276"/>
      <c r="HY66" s="276"/>
      <c r="HZ66" s="276"/>
      <c r="IA66" s="276"/>
      <c r="IB66" s="276"/>
      <c r="IC66" s="276"/>
      <c r="ID66" s="276"/>
      <c r="IE66" s="276"/>
      <c r="IF66" s="276"/>
      <c r="IG66" s="276"/>
      <c r="IH66" s="276"/>
      <c r="II66" s="276"/>
      <c r="IJ66" s="276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  <c r="IW66" s="276"/>
      <c r="IX66" s="276"/>
      <c r="IY66" s="276"/>
    </row>
    <row r="67" s="266" customFormat="1" ht="24" customHeight="1" spans="1:259">
      <c r="A67" s="276"/>
      <c r="B67" s="276"/>
      <c r="C67" s="290"/>
      <c r="D67" s="290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  <c r="EL67" s="276"/>
      <c r="EM67" s="276"/>
      <c r="EN67" s="276"/>
      <c r="EO67" s="276"/>
      <c r="EP67" s="276"/>
      <c r="EQ67" s="276"/>
      <c r="ER67" s="276"/>
      <c r="ES67" s="276"/>
      <c r="ET67" s="276"/>
      <c r="EU67" s="276"/>
      <c r="EV67" s="276"/>
      <c r="EW67" s="276"/>
      <c r="EX67" s="276"/>
      <c r="EY67" s="276"/>
      <c r="EZ67" s="276"/>
      <c r="FA67" s="276"/>
      <c r="FB67" s="276"/>
      <c r="FC67" s="276"/>
      <c r="FD67" s="276"/>
      <c r="FE67" s="276"/>
      <c r="FF67" s="276"/>
      <c r="FG67" s="276"/>
      <c r="FH67" s="276"/>
      <c r="FI67" s="276"/>
      <c r="FJ67" s="276"/>
      <c r="FK67" s="276"/>
      <c r="FL67" s="276"/>
      <c r="FM67" s="276"/>
      <c r="FN67" s="276"/>
      <c r="FO67" s="276"/>
      <c r="FP67" s="276"/>
      <c r="FQ67" s="276"/>
      <c r="FR67" s="276"/>
      <c r="FS67" s="276"/>
      <c r="FT67" s="276"/>
      <c r="FU67" s="276"/>
      <c r="FV67" s="276"/>
      <c r="FW67" s="276"/>
      <c r="FX67" s="276"/>
      <c r="FY67" s="276"/>
      <c r="FZ67" s="276"/>
      <c r="GA67" s="276"/>
      <c r="GB67" s="276"/>
      <c r="GC67" s="276"/>
      <c r="GD67" s="276"/>
      <c r="GE67" s="276"/>
      <c r="GF67" s="276"/>
      <c r="GG67" s="276"/>
      <c r="GH67" s="276"/>
      <c r="GI67" s="276"/>
      <c r="GJ67" s="276"/>
      <c r="GK67" s="276"/>
      <c r="GL67" s="276"/>
      <c r="GM67" s="276"/>
      <c r="GN67" s="276"/>
      <c r="GO67" s="276"/>
      <c r="GP67" s="276"/>
      <c r="GQ67" s="276"/>
      <c r="GR67" s="276"/>
      <c r="GS67" s="276"/>
      <c r="GT67" s="276"/>
      <c r="GU67" s="276"/>
      <c r="GV67" s="276"/>
      <c r="GW67" s="276"/>
      <c r="GX67" s="276"/>
      <c r="GY67" s="276"/>
      <c r="GZ67" s="276"/>
      <c r="HA67" s="276"/>
      <c r="HB67" s="276"/>
      <c r="HC67" s="276"/>
      <c r="HD67" s="276"/>
      <c r="HE67" s="276"/>
      <c r="HF67" s="276"/>
      <c r="HG67" s="276"/>
      <c r="HH67" s="276"/>
      <c r="HI67" s="276"/>
      <c r="HJ67" s="276"/>
      <c r="HK67" s="276"/>
      <c r="HL67" s="276"/>
      <c r="HM67" s="276"/>
      <c r="HN67" s="276"/>
      <c r="HO67" s="276"/>
      <c r="HP67" s="276"/>
      <c r="HQ67" s="276"/>
      <c r="HR67" s="276"/>
      <c r="HS67" s="276"/>
      <c r="HT67" s="276"/>
      <c r="HU67" s="276"/>
      <c r="HV67" s="276"/>
      <c r="HW67" s="276"/>
      <c r="HX67" s="276"/>
      <c r="HY67" s="276"/>
      <c r="HZ67" s="276"/>
      <c r="IA67" s="276"/>
      <c r="IB67" s="276"/>
      <c r="IC67" s="276"/>
      <c r="ID67" s="276"/>
      <c r="IE67" s="276"/>
      <c r="IF67" s="276"/>
      <c r="IG67" s="276"/>
      <c r="IH67" s="276"/>
      <c r="II67" s="276"/>
      <c r="IJ67" s="276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  <c r="IW67" s="276"/>
      <c r="IX67" s="276"/>
      <c r="IY67" s="276"/>
    </row>
    <row r="68" s="266" customFormat="1" ht="24" customHeight="1" spans="1:259">
      <c r="A68" s="276"/>
      <c r="B68" s="276"/>
      <c r="C68" s="290"/>
      <c r="D68" s="290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276"/>
      <c r="DE68" s="276"/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  <c r="EL68" s="276"/>
      <c r="EM68" s="276"/>
      <c r="EN68" s="276"/>
      <c r="EO68" s="276"/>
      <c r="EP68" s="276"/>
      <c r="EQ68" s="276"/>
      <c r="ER68" s="276"/>
      <c r="ES68" s="276"/>
      <c r="ET68" s="276"/>
      <c r="EU68" s="276"/>
      <c r="EV68" s="276"/>
      <c r="EW68" s="276"/>
      <c r="EX68" s="276"/>
      <c r="EY68" s="276"/>
      <c r="EZ68" s="276"/>
      <c r="FA68" s="276"/>
      <c r="FB68" s="276"/>
      <c r="FC68" s="276"/>
      <c r="FD68" s="276"/>
      <c r="FE68" s="276"/>
      <c r="FF68" s="276"/>
      <c r="FG68" s="276"/>
      <c r="FH68" s="276"/>
      <c r="FI68" s="276"/>
      <c r="FJ68" s="276"/>
      <c r="FK68" s="276"/>
      <c r="FL68" s="276"/>
      <c r="FM68" s="276"/>
      <c r="FN68" s="276"/>
      <c r="FO68" s="276"/>
      <c r="FP68" s="276"/>
      <c r="FQ68" s="276"/>
      <c r="FR68" s="276"/>
      <c r="FS68" s="276"/>
      <c r="FT68" s="276"/>
      <c r="FU68" s="276"/>
      <c r="FV68" s="276"/>
      <c r="FW68" s="276"/>
      <c r="FX68" s="276"/>
      <c r="FY68" s="276"/>
      <c r="FZ68" s="276"/>
      <c r="GA68" s="276"/>
      <c r="GB68" s="276"/>
      <c r="GC68" s="276"/>
      <c r="GD68" s="276"/>
      <c r="GE68" s="276"/>
      <c r="GF68" s="276"/>
      <c r="GG68" s="276"/>
      <c r="GH68" s="276"/>
      <c r="GI68" s="276"/>
      <c r="GJ68" s="276"/>
      <c r="GK68" s="276"/>
      <c r="GL68" s="276"/>
      <c r="GM68" s="276"/>
      <c r="GN68" s="276"/>
      <c r="GO68" s="276"/>
      <c r="GP68" s="276"/>
      <c r="GQ68" s="276"/>
      <c r="GR68" s="276"/>
      <c r="GS68" s="276"/>
      <c r="GT68" s="276"/>
      <c r="GU68" s="276"/>
      <c r="GV68" s="276"/>
      <c r="GW68" s="276"/>
      <c r="GX68" s="276"/>
      <c r="GY68" s="276"/>
      <c r="GZ68" s="276"/>
      <c r="HA68" s="276"/>
      <c r="HB68" s="276"/>
      <c r="HC68" s="276"/>
      <c r="HD68" s="276"/>
      <c r="HE68" s="276"/>
      <c r="HF68" s="276"/>
      <c r="HG68" s="276"/>
      <c r="HH68" s="276"/>
      <c r="HI68" s="276"/>
      <c r="HJ68" s="276"/>
      <c r="HK68" s="276"/>
      <c r="HL68" s="276"/>
      <c r="HM68" s="276"/>
      <c r="HN68" s="276"/>
      <c r="HO68" s="276"/>
      <c r="HP68" s="276"/>
      <c r="HQ68" s="276"/>
      <c r="HR68" s="276"/>
      <c r="HS68" s="276"/>
      <c r="HT68" s="276"/>
      <c r="HU68" s="276"/>
      <c r="HV68" s="276"/>
      <c r="HW68" s="276"/>
      <c r="HX68" s="276"/>
      <c r="HY68" s="276"/>
      <c r="HZ68" s="276"/>
      <c r="IA68" s="276"/>
      <c r="IB68" s="276"/>
      <c r="IC68" s="276"/>
      <c r="ID68" s="276"/>
      <c r="IE68" s="276"/>
      <c r="IF68" s="276"/>
      <c r="IG68" s="276"/>
      <c r="IH68" s="276"/>
      <c r="II68" s="276"/>
      <c r="IJ68" s="276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  <c r="IW68" s="276"/>
      <c r="IX68" s="276"/>
      <c r="IY68" s="276"/>
    </row>
    <row r="69" s="266" customFormat="1" ht="24" customHeight="1" spans="1:259">
      <c r="A69" s="276"/>
      <c r="B69" s="276"/>
      <c r="C69" s="290"/>
      <c r="D69" s="290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6"/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76"/>
      <c r="FF69" s="276"/>
      <c r="FG69" s="276"/>
      <c r="FH69" s="276"/>
      <c r="FI69" s="276"/>
      <c r="FJ69" s="276"/>
      <c r="FK69" s="276"/>
      <c r="FL69" s="276"/>
      <c r="FM69" s="276"/>
      <c r="FN69" s="276"/>
      <c r="FO69" s="276"/>
      <c r="FP69" s="276"/>
      <c r="FQ69" s="276"/>
      <c r="FR69" s="276"/>
      <c r="FS69" s="276"/>
      <c r="FT69" s="276"/>
      <c r="FU69" s="276"/>
      <c r="FV69" s="276"/>
      <c r="FW69" s="276"/>
      <c r="FX69" s="276"/>
      <c r="FY69" s="276"/>
      <c r="FZ69" s="276"/>
      <c r="GA69" s="276"/>
      <c r="GB69" s="276"/>
      <c r="GC69" s="276"/>
      <c r="GD69" s="276"/>
      <c r="GE69" s="276"/>
      <c r="GF69" s="276"/>
      <c r="GG69" s="276"/>
      <c r="GH69" s="276"/>
      <c r="GI69" s="276"/>
      <c r="GJ69" s="276"/>
      <c r="GK69" s="276"/>
      <c r="GL69" s="276"/>
      <c r="GM69" s="276"/>
      <c r="GN69" s="276"/>
      <c r="GO69" s="276"/>
      <c r="GP69" s="276"/>
      <c r="GQ69" s="276"/>
      <c r="GR69" s="276"/>
      <c r="GS69" s="276"/>
      <c r="GT69" s="276"/>
      <c r="GU69" s="276"/>
      <c r="GV69" s="276"/>
      <c r="GW69" s="276"/>
      <c r="GX69" s="276"/>
      <c r="GY69" s="276"/>
      <c r="GZ69" s="276"/>
      <c r="HA69" s="276"/>
      <c r="HB69" s="276"/>
      <c r="HC69" s="276"/>
      <c r="HD69" s="276"/>
      <c r="HE69" s="276"/>
      <c r="HF69" s="276"/>
      <c r="HG69" s="276"/>
      <c r="HH69" s="276"/>
      <c r="HI69" s="276"/>
      <c r="HJ69" s="276"/>
      <c r="HK69" s="276"/>
      <c r="HL69" s="276"/>
      <c r="HM69" s="276"/>
      <c r="HN69" s="276"/>
      <c r="HO69" s="276"/>
      <c r="HP69" s="276"/>
      <c r="HQ69" s="276"/>
      <c r="HR69" s="276"/>
      <c r="HS69" s="276"/>
      <c r="HT69" s="276"/>
      <c r="HU69" s="276"/>
      <c r="HV69" s="276"/>
      <c r="HW69" s="276"/>
      <c r="HX69" s="276"/>
      <c r="HY69" s="276"/>
      <c r="HZ69" s="276"/>
      <c r="IA69" s="276"/>
      <c r="IB69" s="276"/>
      <c r="IC69" s="276"/>
      <c r="ID69" s="276"/>
      <c r="IE69" s="276"/>
      <c r="IF69" s="276"/>
      <c r="IG69" s="276"/>
      <c r="IH69" s="276"/>
      <c r="II69" s="276"/>
      <c r="IJ69" s="276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  <c r="IW69" s="276"/>
      <c r="IX69" s="276"/>
      <c r="IY69" s="276"/>
    </row>
    <row r="70" s="266" customFormat="1" ht="24" customHeight="1" spans="1:259">
      <c r="A70" s="276"/>
      <c r="B70" s="276"/>
      <c r="C70" s="290"/>
      <c r="D70" s="290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  <c r="CS70" s="276"/>
      <c r="CT70" s="276"/>
      <c r="CU70" s="276"/>
      <c r="CV70" s="276"/>
      <c r="CW70" s="276"/>
      <c r="CX70" s="276"/>
      <c r="CY70" s="276"/>
      <c r="CZ70" s="276"/>
      <c r="DA70" s="276"/>
      <c r="DB70" s="27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6"/>
      <c r="EL70" s="276"/>
      <c r="EM70" s="276"/>
      <c r="EN70" s="276"/>
      <c r="EO70" s="276"/>
      <c r="EP70" s="276"/>
      <c r="EQ70" s="276"/>
      <c r="ER70" s="276"/>
      <c r="ES70" s="276"/>
      <c r="ET70" s="276"/>
      <c r="EU70" s="276"/>
      <c r="EV70" s="276"/>
      <c r="EW70" s="276"/>
      <c r="EX70" s="276"/>
      <c r="EY70" s="276"/>
      <c r="EZ70" s="276"/>
      <c r="FA70" s="276"/>
      <c r="FB70" s="276"/>
      <c r="FC70" s="276"/>
      <c r="FD70" s="276"/>
      <c r="FE70" s="276"/>
      <c r="FF70" s="276"/>
      <c r="FG70" s="276"/>
      <c r="FH70" s="276"/>
      <c r="FI70" s="276"/>
      <c r="FJ70" s="276"/>
      <c r="FK70" s="276"/>
      <c r="FL70" s="276"/>
      <c r="FM70" s="276"/>
      <c r="FN70" s="276"/>
      <c r="FO70" s="276"/>
      <c r="FP70" s="276"/>
      <c r="FQ70" s="276"/>
      <c r="FR70" s="276"/>
      <c r="FS70" s="276"/>
      <c r="FT70" s="276"/>
      <c r="FU70" s="276"/>
      <c r="FV70" s="276"/>
      <c r="FW70" s="276"/>
      <c r="FX70" s="276"/>
      <c r="FY70" s="276"/>
      <c r="FZ70" s="276"/>
      <c r="GA70" s="276"/>
      <c r="GB70" s="276"/>
      <c r="GC70" s="276"/>
      <c r="GD70" s="276"/>
      <c r="GE70" s="276"/>
      <c r="GF70" s="276"/>
      <c r="GG70" s="276"/>
      <c r="GH70" s="276"/>
      <c r="GI70" s="276"/>
      <c r="GJ70" s="276"/>
      <c r="GK70" s="276"/>
      <c r="GL70" s="276"/>
      <c r="GM70" s="276"/>
      <c r="GN70" s="276"/>
      <c r="GO70" s="276"/>
      <c r="GP70" s="276"/>
      <c r="GQ70" s="276"/>
      <c r="GR70" s="276"/>
      <c r="GS70" s="276"/>
      <c r="GT70" s="276"/>
      <c r="GU70" s="276"/>
      <c r="GV70" s="276"/>
      <c r="GW70" s="276"/>
      <c r="GX70" s="276"/>
      <c r="GY70" s="276"/>
      <c r="GZ70" s="276"/>
      <c r="HA70" s="276"/>
      <c r="HB70" s="276"/>
      <c r="HC70" s="276"/>
      <c r="HD70" s="276"/>
      <c r="HE70" s="276"/>
      <c r="HF70" s="276"/>
      <c r="HG70" s="276"/>
      <c r="HH70" s="276"/>
      <c r="HI70" s="276"/>
      <c r="HJ70" s="276"/>
      <c r="HK70" s="276"/>
      <c r="HL70" s="276"/>
      <c r="HM70" s="276"/>
      <c r="HN70" s="276"/>
      <c r="HO70" s="276"/>
      <c r="HP70" s="276"/>
      <c r="HQ70" s="276"/>
      <c r="HR70" s="276"/>
      <c r="HS70" s="276"/>
      <c r="HT70" s="276"/>
      <c r="HU70" s="276"/>
      <c r="HV70" s="276"/>
      <c r="HW70" s="276"/>
      <c r="HX70" s="276"/>
      <c r="HY70" s="276"/>
      <c r="HZ70" s="276"/>
      <c r="IA70" s="276"/>
      <c r="IB70" s="276"/>
      <c r="IC70" s="276"/>
      <c r="ID70" s="276"/>
      <c r="IE70" s="276"/>
      <c r="IF70" s="276"/>
      <c r="IG70" s="276"/>
      <c r="IH70" s="276"/>
      <c r="II70" s="276"/>
      <c r="IJ70" s="276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  <c r="IW70" s="276"/>
      <c r="IX70" s="276"/>
      <c r="IY70" s="276"/>
    </row>
    <row r="71" s="266" customFormat="1" ht="24" customHeight="1" spans="1:259">
      <c r="A71" s="276"/>
      <c r="B71" s="276"/>
      <c r="C71" s="290"/>
      <c r="D71" s="290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6"/>
      <c r="DD71" s="276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76"/>
      <c r="DP71" s="27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6"/>
      <c r="EA71" s="276"/>
      <c r="EB71" s="276"/>
      <c r="EC71" s="276"/>
      <c r="ED71" s="276"/>
      <c r="EE71" s="276"/>
      <c r="EF71" s="276"/>
      <c r="EG71" s="276"/>
      <c r="EH71" s="276"/>
      <c r="EI71" s="276"/>
      <c r="EJ71" s="276"/>
      <c r="EK71" s="276"/>
      <c r="EL71" s="276"/>
      <c r="EM71" s="276"/>
      <c r="EN71" s="276"/>
      <c r="EO71" s="276"/>
      <c r="EP71" s="276"/>
      <c r="EQ71" s="276"/>
      <c r="ER71" s="276"/>
      <c r="ES71" s="276"/>
      <c r="ET71" s="276"/>
      <c r="EU71" s="276"/>
      <c r="EV71" s="276"/>
      <c r="EW71" s="276"/>
      <c r="EX71" s="276"/>
      <c r="EY71" s="276"/>
      <c r="EZ71" s="276"/>
      <c r="FA71" s="276"/>
      <c r="FB71" s="276"/>
      <c r="FC71" s="276"/>
      <c r="FD71" s="276"/>
      <c r="FE71" s="276"/>
      <c r="FF71" s="276"/>
      <c r="FG71" s="276"/>
      <c r="FH71" s="276"/>
      <c r="FI71" s="276"/>
      <c r="FJ71" s="276"/>
      <c r="FK71" s="276"/>
      <c r="FL71" s="276"/>
      <c r="FM71" s="276"/>
      <c r="FN71" s="276"/>
      <c r="FO71" s="276"/>
      <c r="FP71" s="276"/>
      <c r="FQ71" s="276"/>
      <c r="FR71" s="276"/>
      <c r="FS71" s="276"/>
      <c r="FT71" s="276"/>
      <c r="FU71" s="276"/>
      <c r="FV71" s="276"/>
      <c r="FW71" s="276"/>
      <c r="FX71" s="276"/>
      <c r="FY71" s="276"/>
      <c r="FZ71" s="276"/>
      <c r="GA71" s="276"/>
      <c r="GB71" s="276"/>
      <c r="GC71" s="276"/>
      <c r="GD71" s="276"/>
      <c r="GE71" s="276"/>
      <c r="GF71" s="276"/>
      <c r="GG71" s="276"/>
      <c r="GH71" s="276"/>
      <c r="GI71" s="276"/>
      <c r="GJ71" s="276"/>
      <c r="GK71" s="276"/>
      <c r="GL71" s="276"/>
      <c r="GM71" s="276"/>
      <c r="GN71" s="276"/>
      <c r="GO71" s="276"/>
      <c r="GP71" s="276"/>
      <c r="GQ71" s="276"/>
      <c r="GR71" s="276"/>
      <c r="GS71" s="276"/>
      <c r="GT71" s="276"/>
      <c r="GU71" s="276"/>
      <c r="GV71" s="276"/>
      <c r="GW71" s="276"/>
      <c r="GX71" s="276"/>
      <c r="GY71" s="276"/>
      <c r="GZ71" s="276"/>
      <c r="HA71" s="276"/>
      <c r="HB71" s="276"/>
      <c r="HC71" s="276"/>
      <c r="HD71" s="276"/>
      <c r="HE71" s="276"/>
      <c r="HF71" s="276"/>
      <c r="HG71" s="276"/>
      <c r="HH71" s="276"/>
      <c r="HI71" s="276"/>
      <c r="HJ71" s="276"/>
      <c r="HK71" s="276"/>
      <c r="HL71" s="276"/>
      <c r="HM71" s="276"/>
      <c r="HN71" s="276"/>
      <c r="HO71" s="276"/>
      <c r="HP71" s="276"/>
      <c r="HQ71" s="276"/>
      <c r="HR71" s="276"/>
      <c r="HS71" s="276"/>
      <c r="HT71" s="276"/>
      <c r="HU71" s="276"/>
      <c r="HV71" s="276"/>
      <c r="HW71" s="276"/>
      <c r="HX71" s="276"/>
      <c r="HY71" s="276"/>
      <c r="HZ71" s="276"/>
      <c r="IA71" s="276"/>
      <c r="IB71" s="276"/>
      <c r="IC71" s="276"/>
      <c r="ID71" s="276"/>
      <c r="IE71" s="276"/>
      <c r="IF71" s="276"/>
      <c r="IG71" s="276"/>
      <c r="IH71" s="276"/>
      <c r="II71" s="276"/>
      <c r="IJ71" s="276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  <c r="IW71" s="276"/>
      <c r="IX71" s="276"/>
      <c r="IY71" s="276"/>
    </row>
  </sheetData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81" firstPageNumber="0" fitToHeight="0" orientation="portrait" blackAndWhite="1" useFirstPageNumber="1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1"/>
  <sheetViews>
    <sheetView showZeros="0" view="pageBreakPreview" zoomScaleNormal="100" workbookViewId="0">
      <selection activeCell="A2" sqref="A2:D2"/>
    </sheetView>
  </sheetViews>
  <sheetFormatPr defaultColWidth="9" defaultRowHeight="14.25"/>
  <cols>
    <col min="1" max="1" width="30.625" style="196" customWidth="1"/>
    <col min="2" max="2" width="14.625" style="197" customWidth="1"/>
    <col min="3" max="3" width="30.625" style="196" customWidth="1"/>
    <col min="4" max="4" width="14.625" style="284" customWidth="1"/>
    <col min="5" max="5" width="9.375" style="196"/>
    <col min="6" max="250" width="9" style="196"/>
  </cols>
  <sheetData>
    <row r="1" s="191" customFormat="1" ht="24" customHeight="1" spans="1:250">
      <c r="A1" s="198" t="s">
        <v>932</v>
      </c>
      <c r="B1" s="199"/>
      <c r="C1" s="199"/>
      <c r="D1" s="285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</row>
    <row r="2" s="192" customFormat="1" ht="42" customHeight="1" spans="1:4">
      <c r="A2" s="200" t="s">
        <v>933</v>
      </c>
      <c r="B2" s="201"/>
      <c r="C2" s="201"/>
      <c r="D2" s="201"/>
    </row>
    <row r="3" s="193" customFormat="1" ht="27" customHeight="1" spans="1:4">
      <c r="A3" s="202"/>
      <c r="B3" s="203"/>
      <c r="C3" s="202"/>
      <c r="D3" s="204" t="s">
        <v>134</v>
      </c>
    </row>
    <row r="4" s="194" customFormat="1" ht="30" customHeight="1" spans="1:4">
      <c r="A4" s="205" t="s">
        <v>135</v>
      </c>
      <c r="B4" s="206" t="s">
        <v>6</v>
      </c>
      <c r="C4" s="205" t="s">
        <v>136</v>
      </c>
      <c r="D4" s="206" t="s">
        <v>6</v>
      </c>
    </row>
    <row r="5" s="195" customFormat="1" ht="24" customHeight="1" spans="1:4">
      <c r="A5" s="207" t="s">
        <v>934</v>
      </c>
      <c r="B5" s="208">
        <v>210128</v>
      </c>
      <c r="C5" s="207" t="s">
        <v>935</v>
      </c>
      <c r="D5" s="208">
        <v>411126</v>
      </c>
    </row>
    <row r="6" s="195" customFormat="1" ht="24" customHeight="1" spans="1:4">
      <c r="A6" s="207" t="s">
        <v>139</v>
      </c>
      <c r="B6" s="208">
        <f>B7+B8</f>
        <v>7216</v>
      </c>
      <c r="C6" s="118" t="s">
        <v>140</v>
      </c>
      <c r="D6" s="208">
        <f>D7+D8</f>
        <v>0</v>
      </c>
    </row>
    <row r="7" s="195" customFormat="1" ht="24" customHeight="1" spans="1:4">
      <c r="A7" s="209" t="s">
        <v>141</v>
      </c>
      <c r="B7" s="210">
        <v>5033</v>
      </c>
      <c r="C7" s="209" t="s">
        <v>142</v>
      </c>
      <c r="D7" s="210"/>
    </row>
    <row r="8" s="195" customFormat="1" ht="24" customHeight="1" spans="1:4">
      <c r="A8" s="209" t="s">
        <v>147</v>
      </c>
      <c r="B8" s="210">
        <v>2183</v>
      </c>
      <c r="C8" s="209" t="s">
        <v>148</v>
      </c>
      <c r="D8" s="210"/>
    </row>
    <row r="9" s="195" customFormat="1" ht="24" customHeight="1" spans="1:4">
      <c r="A9" s="209" t="s">
        <v>149</v>
      </c>
      <c r="B9" s="210">
        <v>1</v>
      </c>
      <c r="C9" s="117" t="s">
        <v>167</v>
      </c>
      <c r="D9" s="211">
        <f>D10</f>
        <v>9920</v>
      </c>
    </row>
    <row r="10" s="195" customFormat="1" ht="24" customHeight="1" spans="1:4">
      <c r="A10" s="209" t="s">
        <v>156</v>
      </c>
      <c r="B10" s="210">
        <f>B11</f>
        <v>249320</v>
      </c>
      <c r="C10" s="209" t="s">
        <v>936</v>
      </c>
      <c r="D10" s="210">
        <v>9920</v>
      </c>
    </row>
    <row r="11" s="195" customFormat="1" ht="24" customHeight="1" spans="1:4">
      <c r="A11" s="212" t="s">
        <v>937</v>
      </c>
      <c r="B11" s="210">
        <v>249320</v>
      </c>
      <c r="C11" s="213"/>
      <c r="D11" s="210"/>
    </row>
    <row r="12" s="195" customFormat="1" ht="24" customHeight="1" spans="1:4">
      <c r="A12" s="214"/>
      <c r="B12" s="210"/>
      <c r="C12" s="213"/>
      <c r="D12" s="210"/>
    </row>
    <row r="13" s="195" customFormat="1" ht="24" customHeight="1" spans="1:4">
      <c r="A13" s="213"/>
      <c r="B13" s="210"/>
      <c r="C13" s="213"/>
      <c r="D13" s="210"/>
    </row>
    <row r="14" s="195" customFormat="1" ht="24" customHeight="1" spans="1:4">
      <c r="A14" s="215"/>
      <c r="B14" s="216"/>
      <c r="C14" s="217"/>
      <c r="D14" s="218"/>
    </row>
    <row r="15" s="195" customFormat="1" ht="24" customHeight="1" spans="1:4">
      <c r="A15" s="62" t="s">
        <v>175</v>
      </c>
      <c r="B15" s="216">
        <f>B5+B6+B9+B10</f>
        <v>466665</v>
      </c>
      <c r="C15" s="220" t="s">
        <v>176</v>
      </c>
      <c r="D15" s="211">
        <f>D5+D6+D9</f>
        <v>421046</v>
      </c>
    </row>
    <row r="16" s="195" customFormat="1" ht="24" customHeight="1" spans="1:4">
      <c r="A16" s="221"/>
      <c r="B16" s="222"/>
      <c r="C16" s="207" t="s">
        <v>177</v>
      </c>
      <c r="D16" s="223">
        <f>B15-D15</f>
        <v>45619</v>
      </c>
    </row>
    <row r="17" s="195" customFormat="1" ht="24" customHeight="1" spans="2:5">
      <c r="B17" s="224"/>
      <c r="D17" s="219"/>
      <c r="E17" s="219"/>
    </row>
    <row r="18" s="266" customFormat="1" ht="24" customHeight="1" spans="1:250">
      <c r="A18" s="195"/>
      <c r="B18" s="224"/>
      <c r="C18" s="195"/>
      <c r="D18" s="219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</row>
    <row r="19" s="266" customFormat="1" ht="24" customHeight="1" spans="1:250">
      <c r="A19" s="195"/>
      <c r="B19" s="224"/>
      <c r="C19" s="195"/>
      <c r="D19" s="219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</row>
    <row r="20" s="266" customFormat="1" ht="24" customHeight="1" spans="1:250">
      <c r="A20" s="195"/>
      <c r="B20" s="224"/>
      <c r="C20" s="195"/>
      <c r="D20" s="219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</row>
    <row r="21" s="266" customFormat="1" ht="24" customHeight="1" spans="1:250">
      <c r="A21" s="195"/>
      <c r="B21" s="224"/>
      <c r="C21" s="195"/>
      <c r="D21" s="219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</row>
    <row r="22" s="266" customFormat="1" ht="24" customHeight="1" spans="1:250">
      <c r="A22" s="195"/>
      <c r="B22" s="224"/>
      <c r="C22" s="195"/>
      <c r="D22" s="219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</row>
    <row r="23" s="266" customFormat="1" ht="24" customHeight="1" spans="1:250">
      <c r="A23" s="195"/>
      <c r="B23" s="224"/>
      <c r="C23" s="195"/>
      <c r="D23" s="219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</row>
    <row r="24" s="266" customFormat="1" ht="24" customHeight="1" spans="1:250">
      <c r="A24" s="195"/>
      <c r="B24" s="224"/>
      <c r="C24" s="195"/>
      <c r="D24" s="219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</row>
    <row r="25" s="266" customFormat="1" ht="24" customHeight="1" spans="1:250">
      <c r="A25" s="195"/>
      <c r="B25" s="224"/>
      <c r="C25" s="195"/>
      <c r="D25" s="219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</row>
    <row r="26" s="266" customFormat="1" ht="24" customHeight="1" spans="1:250">
      <c r="A26" s="195"/>
      <c r="B26" s="224"/>
      <c r="C26" s="195"/>
      <c r="D26" s="219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</row>
    <row r="27" s="266" customFormat="1" ht="24" customHeight="1" spans="1:250">
      <c r="A27" s="195"/>
      <c r="B27" s="224"/>
      <c r="C27" s="195"/>
      <c r="D27" s="219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</row>
    <row r="28" s="266" customFormat="1" ht="24" customHeight="1" spans="1:250">
      <c r="A28" s="195"/>
      <c r="B28" s="224"/>
      <c r="C28" s="195"/>
      <c r="D28" s="219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</row>
    <row r="29" s="266" customFormat="1" ht="24" customHeight="1" spans="1:250">
      <c r="A29" s="195"/>
      <c r="B29" s="224"/>
      <c r="C29" s="195"/>
      <c r="D29" s="219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</row>
    <row r="30" s="266" customFormat="1" ht="24" customHeight="1" spans="1:250">
      <c r="A30" s="195"/>
      <c r="B30" s="224"/>
      <c r="C30" s="195"/>
      <c r="D30" s="219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</row>
    <row r="31" s="266" customFormat="1" ht="24" customHeight="1" spans="1:250">
      <c r="A31" s="195"/>
      <c r="B31" s="224"/>
      <c r="C31" s="195"/>
      <c r="D31" s="219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</row>
    <row r="32" s="266" customFormat="1" ht="24" customHeight="1" spans="1:250">
      <c r="A32" s="195"/>
      <c r="B32" s="224"/>
      <c r="C32" s="195"/>
      <c r="D32" s="219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</row>
    <row r="33" s="266" customFormat="1" ht="24" customHeight="1" spans="1:250">
      <c r="A33" s="195"/>
      <c r="B33" s="224"/>
      <c r="C33" s="195"/>
      <c r="D33" s="219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</row>
    <row r="34" s="266" customFormat="1" ht="24" customHeight="1" spans="1:250">
      <c r="A34" s="195"/>
      <c r="B34" s="224"/>
      <c r="C34" s="195"/>
      <c r="D34" s="219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</row>
    <row r="35" s="266" customFormat="1" ht="24" customHeight="1" spans="1:250">
      <c r="A35" s="195"/>
      <c r="B35" s="224"/>
      <c r="C35" s="195"/>
      <c r="D35" s="219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</row>
    <row r="36" s="266" customFormat="1" ht="24" customHeight="1" spans="1:250">
      <c r="A36" s="195"/>
      <c r="B36" s="224"/>
      <c r="C36" s="195"/>
      <c r="D36" s="219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</row>
    <row r="37" s="266" customFormat="1" ht="24" customHeight="1" spans="1:250">
      <c r="A37" s="195"/>
      <c r="B37" s="224"/>
      <c r="C37" s="195"/>
      <c r="D37" s="219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</row>
    <row r="38" s="266" customFormat="1" ht="24" customHeight="1" spans="1:250">
      <c r="A38" s="195"/>
      <c r="B38" s="224"/>
      <c r="C38" s="195"/>
      <c r="D38" s="219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</row>
    <row r="39" s="266" customFormat="1" ht="24" customHeight="1" spans="1:250">
      <c r="A39" s="195"/>
      <c r="B39" s="224"/>
      <c r="C39" s="195"/>
      <c r="D39" s="219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</row>
    <row r="40" s="266" customFormat="1" ht="24" customHeight="1" spans="1:250">
      <c r="A40" s="195"/>
      <c r="B40" s="224"/>
      <c r="C40" s="195"/>
      <c r="D40" s="219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</row>
    <row r="41" s="266" customFormat="1" ht="24" customHeight="1" spans="1:250">
      <c r="A41" s="195"/>
      <c r="B41" s="224"/>
      <c r="C41" s="195"/>
      <c r="D41" s="219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</row>
    <row r="42" s="266" customFormat="1" ht="24" customHeight="1" spans="1:250">
      <c r="A42" s="195"/>
      <c r="B42" s="224"/>
      <c r="C42" s="195"/>
      <c r="D42" s="219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</row>
    <row r="43" s="266" customFormat="1" ht="24" customHeight="1" spans="1:250">
      <c r="A43" s="195"/>
      <c r="B43" s="224"/>
      <c r="C43" s="195"/>
      <c r="D43" s="219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</row>
    <row r="44" s="266" customFormat="1" ht="24" customHeight="1" spans="1:250">
      <c r="A44" s="195"/>
      <c r="B44" s="224"/>
      <c r="C44" s="195"/>
      <c r="D44" s="219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</row>
    <row r="45" s="266" customFormat="1" ht="24" customHeight="1" spans="1:250">
      <c r="A45" s="195"/>
      <c r="B45" s="224"/>
      <c r="C45" s="195"/>
      <c r="D45" s="219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</row>
    <row r="46" s="266" customFormat="1" ht="24" customHeight="1" spans="1:250">
      <c r="A46" s="195"/>
      <c r="B46" s="224"/>
      <c r="C46" s="195"/>
      <c r="D46" s="219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  <c r="IA46" s="195"/>
      <c r="IB46" s="195"/>
      <c r="IC46" s="195"/>
      <c r="ID46" s="195"/>
      <c r="IE46" s="195"/>
      <c r="IF46" s="195"/>
      <c r="IG46" s="195"/>
      <c r="IH46" s="195"/>
      <c r="II46" s="195"/>
      <c r="IJ46" s="195"/>
      <c r="IK46" s="195"/>
      <c r="IL46" s="195"/>
      <c r="IM46" s="195"/>
      <c r="IN46" s="195"/>
      <c r="IO46" s="195"/>
      <c r="IP46" s="195"/>
    </row>
    <row r="47" s="266" customFormat="1" ht="24" customHeight="1" spans="1:250">
      <c r="A47" s="195"/>
      <c r="B47" s="224"/>
      <c r="C47" s="195"/>
      <c r="D47" s="219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</row>
    <row r="48" s="266" customFormat="1" ht="24" customHeight="1" spans="1:250">
      <c r="A48" s="195"/>
      <c r="B48" s="224"/>
      <c r="C48" s="195"/>
      <c r="D48" s="219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</row>
    <row r="49" s="266" customFormat="1" ht="24" customHeight="1" spans="1:250">
      <c r="A49" s="195"/>
      <c r="B49" s="224"/>
      <c r="C49" s="195"/>
      <c r="D49" s="219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</row>
    <row r="50" s="266" customFormat="1" ht="24" customHeight="1" spans="1:250">
      <c r="A50" s="195"/>
      <c r="B50" s="224"/>
      <c r="C50" s="195"/>
      <c r="D50" s="219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  <c r="FZ50" s="195"/>
      <c r="GA50" s="195"/>
      <c r="GB50" s="195"/>
      <c r="GC50" s="195"/>
      <c r="GD50" s="195"/>
      <c r="GE50" s="195"/>
      <c r="GF50" s="195"/>
      <c r="GG50" s="195"/>
      <c r="GH50" s="195"/>
      <c r="GI50" s="195"/>
      <c r="GJ50" s="195"/>
      <c r="GK50" s="195"/>
      <c r="GL50" s="195"/>
      <c r="GM50" s="195"/>
      <c r="GN50" s="195"/>
      <c r="GO50" s="195"/>
      <c r="GP50" s="195"/>
      <c r="GQ50" s="195"/>
      <c r="GR50" s="195"/>
      <c r="GS50" s="195"/>
      <c r="GT50" s="195"/>
      <c r="GU50" s="195"/>
      <c r="GV50" s="195"/>
      <c r="GW50" s="195"/>
      <c r="GX50" s="195"/>
      <c r="GY50" s="195"/>
      <c r="GZ50" s="195"/>
      <c r="HA50" s="195"/>
      <c r="HB50" s="195"/>
      <c r="HC50" s="195"/>
      <c r="HD50" s="195"/>
      <c r="HE50" s="195"/>
      <c r="HF50" s="195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  <c r="HY50" s="195"/>
      <c r="HZ50" s="195"/>
      <c r="IA50" s="195"/>
      <c r="IB50" s="195"/>
      <c r="IC50" s="195"/>
      <c r="ID50" s="195"/>
      <c r="IE50" s="195"/>
      <c r="IF50" s="195"/>
      <c r="IG50" s="195"/>
      <c r="IH50" s="195"/>
      <c r="II50" s="195"/>
      <c r="IJ50" s="195"/>
      <c r="IK50" s="195"/>
      <c r="IL50" s="195"/>
      <c r="IM50" s="195"/>
      <c r="IN50" s="195"/>
      <c r="IO50" s="195"/>
      <c r="IP50" s="195"/>
    </row>
    <row r="51" s="266" customFormat="1" ht="24" customHeight="1" spans="1:250">
      <c r="A51" s="195"/>
      <c r="B51" s="224"/>
      <c r="C51" s="195"/>
      <c r="D51" s="219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/>
      <c r="EQ51" s="195"/>
      <c r="ER51" s="195"/>
      <c r="ES51" s="195"/>
      <c r="ET51" s="195"/>
      <c r="EU51" s="195"/>
      <c r="EV51" s="195"/>
      <c r="EW51" s="195"/>
      <c r="EX51" s="195"/>
      <c r="EY51" s="195"/>
      <c r="EZ51" s="195"/>
      <c r="FA51" s="195"/>
      <c r="FB51" s="195"/>
      <c r="FC51" s="195"/>
      <c r="FD51" s="195"/>
      <c r="FE51" s="195"/>
      <c r="FF51" s="195"/>
      <c r="FG51" s="195"/>
      <c r="FH51" s="195"/>
      <c r="FI51" s="195"/>
      <c r="FJ51" s="195"/>
      <c r="FK51" s="195"/>
      <c r="FL51" s="195"/>
      <c r="FM51" s="195"/>
      <c r="FN51" s="195"/>
      <c r="FO51" s="195"/>
      <c r="FP51" s="195"/>
      <c r="FQ51" s="195"/>
      <c r="FR51" s="195"/>
      <c r="FS51" s="195"/>
      <c r="FT51" s="195"/>
      <c r="FU51" s="195"/>
      <c r="FV51" s="195"/>
      <c r="FW51" s="195"/>
      <c r="FX51" s="195"/>
      <c r="FY51" s="195"/>
      <c r="FZ51" s="195"/>
      <c r="GA51" s="195"/>
      <c r="GB51" s="195"/>
      <c r="GC51" s="195"/>
      <c r="GD51" s="195"/>
      <c r="GE51" s="195"/>
      <c r="GF51" s="195"/>
      <c r="GG51" s="195"/>
      <c r="GH51" s="195"/>
      <c r="GI51" s="195"/>
      <c r="GJ51" s="195"/>
      <c r="GK51" s="195"/>
      <c r="GL51" s="195"/>
      <c r="GM51" s="195"/>
      <c r="GN51" s="195"/>
      <c r="GO51" s="195"/>
      <c r="GP51" s="195"/>
      <c r="GQ51" s="195"/>
      <c r="GR51" s="195"/>
      <c r="GS51" s="195"/>
      <c r="GT51" s="195"/>
      <c r="GU51" s="195"/>
      <c r="GV51" s="195"/>
      <c r="GW51" s="195"/>
      <c r="GX51" s="195"/>
      <c r="GY51" s="195"/>
      <c r="GZ51" s="195"/>
      <c r="HA51" s="195"/>
      <c r="HB51" s="195"/>
      <c r="HC51" s="195"/>
      <c r="HD51" s="195"/>
      <c r="HE51" s="195"/>
      <c r="HF51" s="195"/>
      <c r="HG51" s="195"/>
      <c r="HH51" s="195"/>
      <c r="HI51" s="195"/>
      <c r="HJ51" s="195"/>
      <c r="HK51" s="195"/>
      <c r="HL51" s="195"/>
      <c r="HM51" s="195"/>
      <c r="HN51" s="195"/>
      <c r="HO51" s="195"/>
      <c r="HP51" s="195"/>
      <c r="HQ51" s="195"/>
      <c r="HR51" s="195"/>
      <c r="HS51" s="195"/>
      <c r="HT51" s="195"/>
      <c r="HU51" s="195"/>
      <c r="HV51" s="195"/>
      <c r="HW51" s="195"/>
      <c r="HX51" s="195"/>
      <c r="HY51" s="195"/>
      <c r="HZ51" s="195"/>
      <c r="IA51" s="195"/>
      <c r="IB51" s="195"/>
      <c r="IC51" s="195"/>
      <c r="ID51" s="195"/>
      <c r="IE51" s="195"/>
      <c r="IF51" s="195"/>
      <c r="IG51" s="195"/>
      <c r="IH51" s="195"/>
      <c r="II51" s="195"/>
      <c r="IJ51" s="195"/>
      <c r="IK51" s="195"/>
      <c r="IL51" s="195"/>
      <c r="IM51" s="195"/>
      <c r="IN51" s="195"/>
      <c r="IO51" s="195"/>
      <c r="IP51" s="195"/>
    </row>
    <row r="52" s="266" customFormat="1" ht="24" customHeight="1" spans="1:250">
      <c r="A52" s="195"/>
      <c r="B52" s="224"/>
      <c r="C52" s="195"/>
      <c r="D52" s="219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  <c r="FZ52" s="195"/>
      <c r="GA52" s="195"/>
      <c r="GB52" s="195"/>
      <c r="GC52" s="195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195"/>
      <c r="GQ52" s="195"/>
      <c r="GR52" s="195"/>
      <c r="GS52" s="195"/>
      <c r="GT52" s="195"/>
      <c r="GU52" s="195"/>
      <c r="GV52" s="195"/>
      <c r="GW52" s="195"/>
      <c r="GX52" s="195"/>
      <c r="GY52" s="195"/>
      <c r="GZ52" s="195"/>
      <c r="HA52" s="195"/>
      <c r="HB52" s="195"/>
      <c r="HC52" s="195"/>
      <c r="HD52" s="195"/>
      <c r="HE52" s="195"/>
      <c r="HF52" s="195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  <c r="HY52" s="195"/>
      <c r="HZ52" s="195"/>
      <c r="IA52" s="195"/>
      <c r="IB52" s="195"/>
      <c r="IC52" s="195"/>
      <c r="ID52" s="195"/>
      <c r="IE52" s="195"/>
      <c r="IF52" s="195"/>
      <c r="IG52" s="195"/>
      <c r="IH52" s="195"/>
      <c r="II52" s="195"/>
      <c r="IJ52" s="195"/>
      <c r="IK52" s="195"/>
      <c r="IL52" s="195"/>
      <c r="IM52" s="195"/>
      <c r="IN52" s="195"/>
      <c r="IO52" s="195"/>
      <c r="IP52" s="195"/>
    </row>
    <row r="53" s="266" customFormat="1" ht="24" customHeight="1" spans="1:250">
      <c r="A53" s="195"/>
      <c r="B53" s="224"/>
      <c r="C53" s="195"/>
      <c r="D53" s="219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</row>
    <row r="54" s="266" customFormat="1" ht="24" customHeight="1" spans="1:250">
      <c r="A54" s="195"/>
      <c r="B54" s="224"/>
      <c r="C54" s="195"/>
      <c r="D54" s="219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  <c r="HY54" s="195"/>
      <c r="HZ54" s="195"/>
      <c r="IA54" s="195"/>
      <c r="IB54" s="195"/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  <c r="IM54" s="195"/>
      <c r="IN54" s="195"/>
      <c r="IO54" s="195"/>
      <c r="IP54" s="195"/>
    </row>
    <row r="55" s="266" customFormat="1" ht="24" customHeight="1" spans="1:250">
      <c r="A55" s="195"/>
      <c r="B55" s="224"/>
      <c r="C55" s="195"/>
      <c r="D55" s="219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95"/>
      <c r="FT55" s="195"/>
      <c r="FU55" s="195"/>
      <c r="FV55" s="195"/>
      <c r="FW55" s="195"/>
      <c r="FX55" s="195"/>
      <c r="FY55" s="195"/>
      <c r="FZ55" s="195"/>
      <c r="GA55" s="195"/>
      <c r="GB55" s="195"/>
      <c r="GC55" s="195"/>
      <c r="GD55" s="195"/>
      <c r="GE55" s="195"/>
      <c r="GF55" s="195"/>
      <c r="GG55" s="195"/>
      <c r="GH55" s="195"/>
      <c r="GI55" s="195"/>
      <c r="GJ55" s="195"/>
      <c r="GK55" s="195"/>
      <c r="GL55" s="195"/>
      <c r="GM55" s="195"/>
      <c r="GN55" s="195"/>
      <c r="GO55" s="195"/>
      <c r="GP55" s="195"/>
      <c r="GQ55" s="195"/>
      <c r="GR55" s="195"/>
      <c r="GS55" s="195"/>
      <c r="GT55" s="195"/>
      <c r="GU55" s="195"/>
      <c r="GV55" s="195"/>
      <c r="GW55" s="195"/>
      <c r="GX55" s="195"/>
      <c r="GY55" s="195"/>
      <c r="GZ55" s="195"/>
      <c r="HA55" s="195"/>
      <c r="HB55" s="195"/>
      <c r="HC55" s="195"/>
      <c r="HD55" s="195"/>
      <c r="HE55" s="195"/>
      <c r="HF55" s="195"/>
      <c r="HG55" s="195"/>
      <c r="HH55" s="195"/>
      <c r="HI55" s="195"/>
      <c r="HJ55" s="195"/>
      <c r="HK55" s="195"/>
      <c r="HL55" s="195"/>
      <c r="HM55" s="195"/>
      <c r="HN55" s="195"/>
      <c r="HO55" s="195"/>
      <c r="HP55" s="195"/>
      <c r="HQ55" s="195"/>
      <c r="HR55" s="195"/>
      <c r="HS55" s="195"/>
      <c r="HT55" s="195"/>
      <c r="HU55" s="195"/>
      <c r="HV55" s="195"/>
      <c r="HW55" s="195"/>
      <c r="HX55" s="195"/>
      <c r="HY55" s="195"/>
      <c r="HZ55" s="195"/>
      <c r="IA55" s="195"/>
      <c r="IB55" s="195"/>
      <c r="IC55" s="195"/>
      <c r="ID55" s="195"/>
      <c r="IE55" s="195"/>
      <c r="IF55" s="195"/>
      <c r="IG55" s="195"/>
      <c r="IH55" s="195"/>
      <c r="II55" s="195"/>
      <c r="IJ55" s="195"/>
      <c r="IK55" s="195"/>
      <c r="IL55" s="195"/>
      <c r="IM55" s="195"/>
      <c r="IN55" s="195"/>
      <c r="IO55" s="195"/>
      <c r="IP55" s="195"/>
    </row>
    <row r="56" s="266" customFormat="1" ht="24" customHeight="1" spans="1:250">
      <c r="A56" s="195"/>
      <c r="B56" s="224"/>
      <c r="C56" s="195"/>
      <c r="D56" s="219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</row>
    <row r="57" s="266" customFormat="1" ht="24" customHeight="1" spans="1:250">
      <c r="A57" s="195"/>
      <c r="B57" s="224"/>
      <c r="C57" s="195"/>
      <c r="D57" s="219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</row>
    <row r="58" s="266" customFormat="1" ht="24" customHeight="1" spans="1:250">
      <c r="A58" s="195"/>
      <c r="B58" s="224"/>
      <c r="C58" s="195"/>
      <c r="D58" s="219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</row>
    <row r="59" s="266" customFormat="1" ht="24" customHeight="1" spans="1:250">
      <c r="A59" s="195"/>
      <c r="B59" s="224"/>
      <c r="C59" s="195"/>
      <c r="D59" s="219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</row>
    <row r="60" s="266" customFormat="1" ht="24" customHeight="1" spans="1:250">
      <c r="A60" s="195"/>
      <c r="B60" s="224"/>
      <c r="C60" s="195"/>
      <c r="D60" s="219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</row>
    <row r="61" s="266" customFormat="1" ht="24" customHeight="1" spans="1:250">
      <c r="A61" s="195"/>
      <c r="B61" s="224"/>
      <c r="C61" s="195"/>
      <c r="D61" s="219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</row>
    <row r="62" s="266" customFormat="1" ht="24" customHeight="1" spans="1:250">
      <c r="A62" s="195"/>
      <c r="B62" s="224"/>
      <c r="C62" s="195"/>
      <c r="D62" s="219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</row>
    <row r="63" s="266" customFormat="1" ht="24" customHeight="1" spans="1:250">
      <c r="A63" s="195"/>
      <c r="B63" s="224"/>
      <c r="C63" s="195"/>
      <c r="D63" s="219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  <c r="FZ63" s="195"/>
      <c r="GA63" s="195"/>
      <c r="GB63" s="195"/>
      <c r="GC63" s="195"/>
      <c r="GD63" s="195"/>
      <c r="GE63" s="195"/>
      <c r="GF63" s="195"/>
      <c r="GG63" s="195"/>
      <c r="GH63" s="195"/>
      <c r="GI63" s="195"/>
      <c r="GJ63" s="195"/>
      <c r="GK63" s="195"/>
      <c r="GL63" s="195"/>
      <c r="GM63" s="195"/>
      <c r="GN63" s="195"/>
      <c r="GO63" s="195"/>
      <c r="GP63" s="195"/>
      <c r="GQ63" s="195"/>
      <c r="GR63" s="195"/>
      <c r="GS63" s="195"/>
      <c r="GT63" s="195"/>
      <c r="GU63" s="195"/>
      <c r="GV63" s="195"/>
      <c r="GW63" s="195"/>
      <c r="GX63" s="195"/>
      <c r="GY63" s="195"/>
      <c r="GZ63" s="195"/>
      <c r="HA63" s="195"/>
      <c r="HB63" s="195"/>
      <c r="HC63" s="195"/>
      <c r="HD63" s="195"/>
      <c r="HE63" s="195"/>
      <c r="HF63" s="195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  <c r="HY63" s="195"/>
      <c r="HZ63" s="195"/>
      <c r="IA63" s="195"/>
      <c r="IB63" s="195"/>
      <c r="IC63" s="195"/>
      <c r="ID63" s="195"/>
      <c r="IE63" s="195"/>
      <c r="IF63" s="195"/>
      <c r="IG63" s="195"/>
      <c r="IH63" s="195"/>
      <c r="II63" s="195"/>
      <c r="IJ63" s="195"/>
      <c r="IK63" s="195"/>
      <c r="IL63" s="195"/>
      <c r="IM63" s="195"/>
      <c r="IN63" s="195"/>
      <c r="IO63" s="195"/>
      <c r="IP63" s="195"/>
    </row>
    <row r="64" s="266" customFormat="1" ht="24" customHeight="1" spans="1:250">
      <c r="A64" s="195"/>
      <c r="B64" s="224"/>
      <c r="C64" s="195"/>
      <c r="D64" s="219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</row>
    <row r="65" s="266" customFormat="1" ht="24" customHeight="1" spans="1:250">
      <c r="A65" s="195"/>
      <c r="B65" s="224"/>
      <c r="C65" s="195"/>
      <c r="D65" s="219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D65" s="195"/>
      <c r="HE65" s="195"/>
      <c r="HF65" s="195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  <c r="HY65" s="195"/>
      <c r="HZ65" s="195"/>
      <c r="IA65" s="195"/>
      <c r="IB65" s="195"/>
      <c r="IC65" s="195"/>
      <c r="ID65" s="195"/>
      <c r="IE65" s="195"/>
      <c r="IF65" s="195"/>
      <c r="IG65" s="195"/>
      <c r="IH65" s="195"/>
      <c r="II65" s="195"/>
      <c r="IJ65" s="195"/>
      <c r="IK65" s="195"/>
      <c r="IL65" s="195"/>
      <c r="IM65" s="195"/>
      <c r="IN65" s="195"/>
      <c r="IO65" s="195"/>
      <c r="IP65" s="195"/>
    </row>
    <row r="66" s="266" customFormat="1" ht="24" customHeight="1" spans="1:250">
      <c r="A66" s="195"/>
      <c r="B66" s="224"/>
      <c r="C66" s="195"/>
      <c r="D66" s="219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</row>
    <row r="67" s="266" customFormat="1" ht="24" customHeight="1" spans="1:250">
      <c r="A67" s="195"/>
      <c r="B67" s="224"/>
      <c r="C67" s="195"/>
      <c r="D67" s="219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</row>
    <row r="68" s="266" customFormat="1" ht="24" customHeight="1" spans="1:250">
      <c r="A68" s="195"/>
      <c r="B68" s="224"/>
      <c r="C68" s="195"/>
      <c r="D68" s="219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  <c r="IA68" s="195"/>
      <c r="IB68" s="195"/>
      <c r="IC68" s="195"/>
      <c r="ID68" s="195"/>
      <c r="IE68" s="195"/>
      <c r="IF68" s="195"/>
      <c r="IG68" s="195"/>
      <c r="IH68" s="195"/>
      <c r="II68" s="195"/>
      <c r="IJ68" s="195"/>
      <c r="IK68" s="195"/>
      <c r="IL68" s="195"/>
      <c r="IM68" s="195"/>
      <c r="IN68" s="195"/>
      <c r="IO68" s="195"/>
      <c r="IP68" s="195"/>
    </row>
    <row r="69" s="266" customFormat="1" ht="24" customHeight="1" spans="1:250">
      <c r="A69" s="195"/>
      <c r="B69" s="224"/>
      <c r="C69" s="195"/>
      <c r="D69" s="219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5"/>
      <c r="GL69" s="195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</row>
    <row r="70" s="266" customFormat="1" ht="24" customHeight="1" spans="1:250">
      <c r="A70" s="195"/>
      <c r="B70" s="224"/>
      <c r="C70" s="195"/>
      <c r="D70" s="219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5"/>
      <c r="CR70" s="195"/>
      <c r="CS70" s="195"/>
      <c r="CT70" s="195"/>
      <c r="CU70" s="195"/>
      <c r="CV70" s="195"/>
      <c r="CW70" s="195"/>
      <c r="CX70" s="195"/>
      <c r="CY70" s="195"/>
      <c r="CZ70" s="195"/>
      <c r="DA70" s="195"/>
      <c r="DB70" s="195"/>
      <c r="DC70" s="195"/>
      <c r="DD70" s="195"/>
      <c r="DE70" s="195"/>
      <c r="DF70" s="195"/>
      <c r="DG70" s="195"/>
      <c r="DH70" s="195"/>
      <c r="DI70" s="195"/>
      <c r="DJ70" s="195"/>
      <c r="DK70" s="195"/>
      <c r="DL70" s="195"/>
      <c r="DM70" s="195"/>
      <c r="DN70" s="195"/>
      <c r="DO70" s="195"/>
      <c r="DP70" s="195"/>
      <c r="DQ70" s="195"/>
      <c r="DR70" s="195"/>
      <c r="DS70" s="195"/>
      <c r="DT70" s="195"/>
      <c r="DU70" s="195"/>
      <c r="DV70" s="195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/>
      <c r="EQ70" s="195"/>
      <c r="ER70" s="195"/>
      <c r="ES70" s="195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</row>
    <row r="71" s="266" customFormat="1" ht="24" customHeight="1" spans="1:250">
      <c r="A71" s="195"/>
      <c r="B71" s="224"/>
      <c r="C71" s="195"/>
      <c r="D71" s="219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5"/>
      <c r="HV71" s="195"/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</row>
    <row r="72" s="266" customFormat="1" ht="24" customHeight="1" spans="1:250">
      <c r="A72" s="195"/>
      <c r="B72" s="224"/>
      <c r="C72" s="195"/>
      <c r="D72" s="219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  <c r="CO72" s="195"/>
      <c r="CP72" s="195"/>
      <c r="CQ72" s="195"/>
      <c r="CR72" s="195"/>
      <c r="CS72" s="195"/>
      <c r="CT72" s="195"/>
      <c r="CU72" s="195"/>
      <c r="CV72" s="195"/>
      <c r="CW72" s="195"/>
      <c r="CX72" s="195"/>
      <c r="CY72" s="195"/>
      <c r="CZ72" s="195"/>
      <c r="DA72" s="195"/>
      <c r="DB72" s="195"/>
      <c r="DC72" s="195"/>
      <c r="DD72" s="195"/>
      <c r="DE72" s="195"/>
      <c r="DF72" s="195"/>
      <c r="DG72" s="195"/>
      <c r="DH72" s="195"/>
      <c r="DI72" s="195"/>
      <c r="DJ72" s="195"/>
      <c r="DK72" s="195"/>
      <c r="DL72" s="195"/>
      <c r="DM72" s="195"/>
      <c r="DN72" s="195"/>
      <c r="DO72" s="195"/>
      <c r="DP72" s="195"/>
      <c r="DQ72" s="195"/>
      <c r="DR72" s="195"/>
      <c r="DS72" s="195"/>
      <c r="DT72" s="195"/>
      <c r="DU72" s="195"/>
      <c r="DV72" s="195"/>
      <c r="DW72" s="195"/>
      <c r="DX72" s="195"/>
      <c r="DY72" s="195"/>
      <c r="DZ72" s="195"/>
      <c r="EA72" s="195"/>
      <c r="EB72" s="195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/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5"/>
      <c r="FX72" s="195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5"/>
      <c r="HV72" s="195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</row>
    <row r="73" s="266" customFormat="1" ht="24" customHeight="1" spans="1:250">
      <c r="A73" s="195"/>
      <c r="B73" s="224"/>
      <c r="C73" s="195"/>
      <c r="D73" s="219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5"/>
      <c r="HV73" s="195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</row>
    <row r="74" s="266" customFormat="1" ht="24" customHeight="1" spans="1:250">
      <c r="A74" s="195"/>
      <c r="B74" s="224"/>
      <c r="C74" s="195"/>
      <c r="D74" s="219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5"/>
      <c r="HV74" s="195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</row>
    <row r="75" s="266" customFormat="1" ht="24" customHeight="1" spans="1:250">
      <c r="A75" s="195"/>
      <c r="B75" s="224"/>
      <c r="C75" s="195"/>
      <c r="D75" s="219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5"/>
      <c r="IP75" s="195"/>
    </row>
    <row r="76" s="266" customFormat="1" ht="24" customHeight="1" spans="1:250">
      <c r="A76" s="195"/>
      <c r="B76" s="224"/>
      <c r="C76" s="195"/>
      <c r="D76" s="219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  <c r="IA76" s="195"/>
      <c r="IB76" s="195"/>
      <c r="IC76" s="195"/>
      <c r="ID76" s="195"/>
      <c r="IE76" s="195"/>
      <c r="IF76" s="195"/>
      <c r="IG76" s="195"/>
      <c r="IH76" s="195"/>
      <c r="II76" s="195"/>
      <c r="IJ76" s="195"/>
      <c r="IK76" s="195"/>
      <c r="IL76" s="195"/>
      <c r="IM76" s="195"/>
      <c r="IN76" s="195"/>
      <c r="IO76" s="195"/>
      <c r="IP76" s="195"/>
    </row>
    <row r="77" s="266" customFormat="1" ht="24" customHeight="1" spans="1:250">
      <c r="A77" s="195"/>
      <c r="B77" s="224"/>
      <c r="C77" s="195"/>
      <c r="D77" s="219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  <c r="IA77" s="195"/>
      <c r="IB77" s="195"/>
      <c r="IC77" s="195"/>
      <c r="ID77" s="195"/>
      <c r="IE77" s="195"/>
      <c r="IF77" s="195"/>
      <c r="IG77" s="195"/>
      <c r="IH77" s="195"/>
      <c r="II77" s="195"/>
      <c r="IJ77" s="195"/>
      <c r="IK77" s="195"/>
      <c r="IL77" s="195"/>
      <c r="IM77" s="195"/>
      <c r="IN77" s="195"/>
      <c r="IO77" s="195"/>
      <c r="IP77" s="195"/>
    </row>
    <row r="78" s="266" customFormat="1" ht="24" customHeight="1" spans="1:250">
      <c r="A78" s="195"/>
      <c r="B78" s="224"/>
      <c r="C78" s="195"/>
      <c r="D78" s="219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  <c r="IA78" s="195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5"/>
      <c r="IM78" s="195"/>
      <c r="IN78" s="195"/>
      <c r="IO78" s="195"/>
      <c r="IP78" s="195"/>
    </row>
    <row r="79" s="266" customFormat="1" ht="24" customHeight="1" spans="1:250">
      <c r="A79" s="195"/>
      <c r="B79" s="224"/>
      <c r="C79" s="195"/>
      <c r="D79" s="219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5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95"/>
      <c r="GK79" s="195"/>
      <c r="GL79" s="195"/>
      <c r="GM79" s="195"/>
      <c r="GN79" s="195"/>
      <c r="GO79" s="195"/>
      <c r="GP79" s="195"/>
      <c r="GQ79" s="195"/>
      <c r="GR79" s="195"/>
      <c r="GS79" s="195"/>
      <c r="GT79" s="195"/>
      <c r="GU79" s="195"/>
      <c r="GV79" s="195"/>
      <c r="GW79" s="195"/>
      <c r="GX79" s="195"/>
      <c r="GY79" s="195"/>
      <c r="GZ79" s="195"/>
      <c r="HA79" s="195"/>
      <c r="HB79" s="195"/>
      <c r="HC79" s="195"/>
      <c r="HD79" s="195"/>
      <c r="HE79" s="195"/>
      <c r="HF79" s="195"/>
      <c r="HG79" s="195"/>
      <c r="HH79" s="195"/>
      <c r="HI79" s="195"/>
      <c r="HJ79" s="195"/>
      <c r="HK79" s="195"/>
      <c r="HL79" s="195"/>
      <c r="HM79" s="195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5"/>
      <c r="HY79" s="195"/>
      <c r="HZ79" s="195"/>
      <c r="IA79" s="195"/>
      <c r="IB79" s="195"/>
      <c r="IC79" s="195"/>
      <c r="ID79" s="195"/>
      <c r="IE79" s="195"/>
      <c r="IF79" s="195"/>
      <c r="IG79" s="195"/>
      <c r="IH79" s="195"/>
      <c r="II79" s="195"/>
      <c r="IJ79" s="195"/>
      <c r="IK79" s="195"/>
      <c r="IL79" s="195"/>
      <c r="IM79" s="195"/>
      <c r="IN79" s="195"/>
      <c r="IO79" s="195"/>
      <c r="IP79" s="195"/>
    </row>
    <row r="80" s="266" customFormat="1" ht="24" customHeight="1" spans="1:250">
      <c r="A80" s="195"/>
      <c r="B80" s="224"/>
      <c r="C80" s="195"/>
      <c r="D80" s="219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  <c r="IA80" s="195"/>
      <c r="IB80" s="195"/>
      <c r="IC80" s="195"/>
      <c r="ID80" s="195"/>
      <c r="IE80" s="195"/>
      <c r="IF80" s="195"/>
      <c r="IG80" s="195"/>
      <c r="IH80" s="195"/>
      <c r="II80" s="195"/>
      <c r="IJ80" s="195"/>
      <c r="IK80" s="195"/>
      <c r="IL80" s="195"/>
      <c r="IM80" s="195"/>
      <c r="IN80" s="195"/>
      <c r="IO80" s="195"/>
      <c r="IP80" s="195"/>
    </row>
    <row r="81" s="266" customFormat="1" ht="24" customHeight="1" spans="1:250">
      <c r="A81" s="195"/>
      <c r="B81" s="224"/>
      <c r="C81" s="195"/>
      <c r="D81" s="219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5"/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5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  <c r="FY81" s="195"/>
      <c r="FZ81" s="195"/>
      <c r="GA81" s="195"/>
      <c r="GB81" s="195"/>
      <c r="GC81" s="195"/>
      <c r="GD81" s="195"/>
      <c r="GE81" s="195"/>
      <c r="GF81" s="195"/>
      <c r="GG81" s="195"/>
      <c r="GH81" s="195"/>
      <c r="GI81" s="195"/>
      <c r="GJ81" s="195"/>
      <c r="GK81" s="195"/>
      <c r="GL81" s="195"/>
      <c r="GM81" s="195"/>
      <c r="GN81" s="195"/>
      <c r="GO81" s="195"/>
      <c r="GP81" s="195"/>
      <c r="GQ81" s="195"/>
      <c r="GR81" s="195"/>
      <c r="GS81" s="195"/>
      <c r="GT81" s="195"/>
      <c r="GU81" s="195"/>
      <c r="GV81" s="195"/>
      <c r="GW81" s="195"/>
      <c r="GX81" s="195"/>
      <c r="GY81" s="195"/>
      <c r="GZ81" s="195"/>
      <c r="HA81" s="195"/>
      <c r="HB81" s="195"/>
      <c r="HC81" s="195"/>
      <c r="HD81" s="195"/>
      <c r="HE81" s="195"/>
      <c r="HF81" s="195"/>
      <c r="HG81" s="195"/>
      <c r="HH81" s="195"/>
      <c r="HI81" s="195"/>
      <c r="HJ81" s="195"/>
      <c r="HK81" s="195"/>
      <c r="HL81" s="195"/>
      <c r="HM81" s="195"/>
      <c r="HN81" s="195"/>
      <c r="HO81" s="195"/>
      <c r="HP81" s="195"/>
      <c r="HQ81" s="195"/>
      <c r="HR81" s="195"/>
      <c r="HS81" s="195"/>
      <c r="HT81" s="195"/>
      <c r="HU81" s="195"/>
      <c r="HV81" s="195"/>
      <c r="HW81" s="195"/>
      <c r="HX81" s="195"/>
      <c r="HY81" s="195"/>
      <c r="HZ81" s="195"/>
      <c r="IA81" s="195"/>
      <c r="IB81" s="195"/>
      <c r="IC81" s="195"/>
      <c r="ID81" s="195"/>
      <c r="IE81" s="195"/>
      <c r="IF81" s="195"/>
      <c r="IG81" s="195"/>
      <c r="IH81" s="195"/>
      <c r="II81" s="195"/>
      <c r="IJ81" s="195"/>
      <c r="IK81" s="195"/>
      <c r="IL81" s="195"/>
      <c r="IM81" s="195"/>
      <c r="IN81" s="195"/>
      <c r="IO81" s="195"/>
      <c r="IP81" s="195"/>
    </row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68"/>
  <sheetViews>
    <sheetView showGridLines="0" showZeros="0" view="pageBreakPreview" zoomScaleNormal="100" workbookViewId="0">
      <selection activeCell="A2" sqref="A2:F2"/>
    </sheetView>
  </sheetViews>
  <sheetFormatPr defaultColWidth="8.125" defaultRowHeight="15.95" customHeight="1"/>
  <cols>
    <col min="1" max="1" width="55.75" style="267" customWidth="1"/>
    <col min="2" max="6" width="10.625" style="267" customWidth="1"/>
    <col min="7" max="7" width="8.125" style="267"/>
    <col min="8" max="8" width="9.375" style="267" customWidth="1"/>
    <col min="9" max="259" width="8.125" style="267"/>
  </cols>
  <sheetData>
    <row r="1" s="262" customFormat="1" ht="24" customHeight="1" spans="1:259">
      <c r="A1" s="268" t="s">
        <v>938</v>
      </c>
      <c r="B1" s="268"/>
      <c r="C1" s="268"/>
      <c r="D1" s="268"/>
      <c r="E1" s="268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0"/>
      <c r="EQ1" s="270"/>
      <c r="ER1" s="270"/>
      <c r="ES1" s="270"/>
      <c r="ET1" s="270"/>
      <c r="EU1" s="270"/>
      <c r="EV1" s="270"/>
      <c r="EW1" s="270"/>
      <c r="EX1" s="270"/>
      <c r="EY1" s="270"/>
      <c r="EZ1" s="270"/>
      <c r="FA1" s="270"/>
      <c r="FB1" s="270"/>
      <c r="FC1" s="270"/>
      <c r="FD1" s="270"/>
      <c r="FE1" s="270"/>
      <c r="FF1" s="270"/>
      <c r="FG1" s="270"/>
      <c r="FH1" s="270"/>
      <c r="FI1" s="270"/>
      <c r="FJ1" s="270"/>
      <c r="FK1" s="270"/>
      <c r="FL1" s="270"/>
      <c r="FM1" s="270"/>
      <c r="FN1" s="270"/>
      <c r="FO1" s="270"/>
      <c r="FP1" s="270"/>
      <c r="FQ1" s="270"/>
      <c r="FR1" s="270"/>
      <c r="FS1" s="270"/>
      <c r="FT1" s="270"/>
      <c r="FU1" s="270"/>
      <c r="FV1" s="270"/>
      <c r="FW1" s="270"/>
      <c r="FX1" s="270"/>
      <c r="FY1" s="270"/>
      <c r="FZ1" s="270"/>
      <c r="GA1" s="270"/>
      <c r="GB1" s="270"/>
      <c r="GC1" s="270"/>
      <c r="GD1" s="270"/>
      <c r="GE1" s="270"/>
      <c r="GF1" s="270"/>
      <c r="GG1" s="270"/>
      <c r="GH1" s="270"/>
      <c r="GI1" s="270"/>
      <c r="GJ1" s="270"/>
      <c r="GK1" s="270"/>
      <c r="GL1" s="270"/>
      <c r="GM1" s="270"/>
      <c r="GN1" s="270"/>
      <c r="GO1" s="270"/>
      <c r="GP1" s="270"/>
      <c r="GQ1" s="270"/>
      <c r="GR1" s="270"/>
      <c r="GS1" s="270"/>
      <c r="GT1" s="270"/>
      <c r="GU1" s="270"/>
      <c r="GV1" s="270"/>
      <c r="GW1" s="270"/>
      <c r="GX1" s="270"/>
      <c r="GY1" s="270"/>
      <c r="GZ1" s="270"/>
      <c r="HA1" s="270"/>
      <c r="HB1" s="270"/>
      <c r="HC1" s="270"/>
      <c r="HD1" s="270"/>
      <c r="HE1" s="270"/>
      <c r="HF1" s="270"/>
      <c r="HG1" s="270"/>
      <c r="HH1" s="270"/>
      <c r="HI1" s="270"/>
      <c r="HJ1" s="270"/>
      <c r="HK1" s="270"/>
      <c r="HL1" s="270"/>
      <c r="HM1" s="270"/>
      <c r="HN1" s="270"/>
      <c r="HO1" s="270"/>
      <c r="HP1" s="270"/>
      <c r="HQ1" s="270"/>
      <c r="HR1" s="270"/>
      <c r="HS1" s="270"/>
      <c r="HT1" s="270"/>
      <c r="HU1" s="270"/>
      <c r="HV1" s="270"/>
      <c r="HW1" s="270"/>
      <c r="HX1" s="270"/>
      <c r="HY1" s="270"/>
      <c r="HZ1" s="270"/>
      <c r="IA1" s="270"/>
      <c r="IB1" s="270"/>
      <c r="IC1" s="270"/>
      <c r="ID1" s="270"/>
      <c r="IE1" s="270"/>
      <c r="IF1" s="270"/>
      <c r="IG1" s="270"/>
      <c r="IH1" s="270"/>
      <c r="II1" s="270"/>
      <c r="IJ1" s="270"/>
      <c r="IK1" s="270"/>
      <c r="IL1" s="270"/>
      <c r="IM1" s="270"/>
      <c r="IN1" s="270"/>
      <c r="IO1" s="270"/>
      <c r="IP1" s="270"/>
      <c r="IQ1" s="270"/>
      <c r="IR1" s="270"/>
      <c r="IS1" s="270"/>
      <c r="IT1" s="270"/>
      <c r="IU1" s="270"/>
      <c r="IV1" s="270"/>
      <c r="IW1" s="270"/>
      <c r="IX1" s="270"/>
      <c r="IY1" s="270"/>
    </row>
    <row r="2" s="263" customFormat="1" ht="42" customHeight="1" spans="1:6">
      <c r="A2" s="236" t="s">
        <v>939</v>
      </c>
      <c r="B2" s="236"/>
      <c r="C2" s="236"/>
      <c r="D2" s="236"/>
      <c r="E2" s="236"/>
      <c r="F2" s="237"/>
    </row>
    <row r="3" s="238" customFormat="1" ht="27" customHeight="1" spans="6:6">
      <c r="F3" s="271" t="s">
        <v>2</v>
      </c>
    </row>
    <row r="4" s="264" customFormat="1" ht="30" customHeight="1" spans="1:259">
      <c r="A4" s="185" t="s">
        <v>3</v>
      </c>
      <c r="B4" s="239" t="s">
        <v>4</v>
      </c>
      <c r="C4" s="240" t="s">
        <v>5</v>
      </c>
      <c r="D4" s="241" t="s">
        <v>6</v>
      </c>
      <c r="E4" s="242" t="s">
        <v>7</v>
      </c>
      <c r="F4" s="242" t="s">
        <v>8</v>
      </c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  <c r="IV4" s="272"/>
      <c r="IW4" s="272"/>
      <c r="IX4" s="272"/>
      <c r="IY4" s="272"/>
    </row>
    <row r="5" s="264" customFormat="1" ht="24" customHeight="1" spans="1:257">
      <c r="A5" s="273" t="s">
        <v>876</v>
      </c>
      <c r="B5" s="274">
        <v>120690</v>
      </c>
      <c r="C5" s="274">
        <v>190185</v>
      </c>
      <c r="D5" s="274">
        <v>190313</v>
      </c>
      <c r="E5" s="275">
        <v>1.57687463750104</v>
      </c>
      <c r="F5" s="252">
        <v>0.908588752029027</v>
      </c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  <c r="IN5" s="276"/>
      <c r="IO5" s="276"/>
      <c r="IP5" s="276"/>
      <c r="IQ5" s="276"/>
      <c r="IR5" s="276"/>
      <c r="IS5" s="276"/>
      <c r="IT5" s="276"/>
      <c r="IU5" s="276"/>
      <c r="IV5" s="276"/>
      <c r="IW5" s="276"/>
    </row>
    <row r="6" s="265" customFormat="1" ht="24" customHeight="1" spans="1:257">
      <c r="A6" s="277" t="s">
        <v>877</v>
      </c>
      <c r="B6" s="278"/>
      <c r="C6" s="278"/>
      <c r="D6" s="278"/>
      <c r="E6" s="275"/>
      <c r="F6" s="279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  <c r="IL6" s="276"/>
      <c r="IM6" s="276"/>
      <c r="IN6" s="276"/>
      <c r="IO6" s="276"/>
      <c r="IP6" s="276"/>
      <c r="IQ6" s="276"/>
      <c r="IR6" s="276"/>
      <c r="IS6" s="276"/>
      <c r="IT6" s="276"/>
      <c r="IU6" s="276"/>
      <c r="IV6" s="276"/>
      <c r="IW6" s="276"/>
    </row>
    <row r="7" s="265" customFormat="1" ht="24" customHeight="1" spans="1:257">
      <c r="A7" s="277" t="s">
        <v>878</v>
      </c>
      <c r="B7" s="278"/>
      <c r="C7" s="278"/>
      <c r="D7" s="278"/>
      <c r="E7" s="275"/>
      <c r="F7" s="279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  <c r="GP7" s="276"/>
      <c r="GQ7" s="276"/>
      <c r="GR7" s="276"/>
      <c r="GS7" s="276"/>
      <c r="GT7" s="276"/>
      <c r="GU7" s="276"/>
      <c r="GV7" s="276"/>
      <c r="GW7" s="276"/>
      <c r="GX7" s="276"/>
      <c r="GY7" s="276"/>
      <c r="GZ7" s="276"/>
      <c r="HA7" s="276"/>
      <c r="HB7" s="276"/>
      <c r="HC7" s="276"/>
      <c r="HD7" s="276"/>
      <c r="HE7" s="276"/>
      <c r="HF7" s="276"/>
      <c r="HG7" s="276"/>
      <c r="HH7" s="276"/>
      <c r="HI7" s="276"/>
      <c r="HJ7" s="276"/>
      <c r="HK7" s="276"/>
      <c r="HL7" s="276"/>
      <c r="HM7" s="276"/>
      <c r="HN7" s="276"/>
      <c r="HO7" s="276"/>
      <c r="HP7" s="276"/>
      <c r="HQ7" s="276"/>
      <c r="HR7" s="276"/>
      <c r="HS7" s="276"/>
      <c r="HT7" s="276"/>
      <c r="HU7" s="276"/>
      <c r="HV7" s="276"/>
      <c r="HW7" s="276"/>
      <c r="HX7" s="276"/>
      <c r="HY7" s="276"/>
      <c r="HZ7" s="276"/>
      <c r="IA7" s="276"/>
      <c r="IB7" s="276"/>
      <c r="IC7" s="276"/>
      <c r="ID7" s="276"/>
      <c r="IE7" s="276"/>
      <c r="IF7" s="276"/>
      <c r="IG7" s="276"/>
      <c r="IH7" s="276"/>
      <c r="II7" s="276"/>
      <c r="IJ7" s="276"/>
      <c r="IK7" s="276"/>
      <c r="IL7" s="276"/>
      <c r="IM7" s="276"/>
      <c r="IN7" s="276"/>
      <c r="IO7" s="276"/>
      <c r="IP7" s="276"/>
      <c r="IQ7" s="276"/>
      <c r="IR7" s="276"/>
      <c r="IS7" s="276"/>
      <c r="IT7" s="276"/>
      <c r="IU7" s="276"/>
      <c r="IV7" s="276"/>
      <c r="IW7" s="276"/>
    </row>
    <row r="8" s="265" customFormat="1" ht="24" customHeight="1" spans="1:257">
      <c r="A8" s="277" t="s">
        <v>879</v>
      </c>
      <c r="B8" s="278">
        <v>2690</v>
      </c>
      <c r="C8" s="278">
        <v>2690</v>
      </c>
      <c r="D8" s="278">
        <v>5212</v>
      </c>
      <c r="E8" s="275">
        <v>1.93754646840149</v>
      </c>
      <c r="F8" s="279">
        <v>1.88023088023088</v>
      </c>
      <c r="G8" s="276"/>
      <c r="H8" s="276"/>
      <c r="I8" s="276"/>
      <c r="J8" s="276"/>
      <c r="K8" s="283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</row>
    <row r="9" s="265" customFormat="1" ht="24" customHeight="1" spans="1:257">
      <c r="A9" s="277" t="s">
        <v>880</v>
      </c>
      <c r="B9" s="278">
        <v>100</v>
      </c>
      <c r="C9" s="278">
        <v>100</v>
      </c>
      <c r="D9" s="278">
        <v>184</v>
      </c>
      <c r="E9" s="275">
        <v>1.84</v>
      </c>
      <c r="F9" s="279">
        <v>0.963350785340314</v>
      </c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</row>
    <row r="10" s="265" customFormat="1" ht="24" customHeight="1" spans="1:257">
      <c r="A10" s="277" t="s">
        <v>881</v>
      </c>
      <c r="B10" s="278">
        <v>116000</v>
      </c>
      <c r="C10" s="278">
        <v>186695</v>
      </c>
      <c r="D10" s="278">
        <v>183239</v>
      </c>
      <c r="E10" s="275">
        <v>1.57964655172414</v>
      </c>
      <c r="F10" s="279">
        <v>1.13597138358152</v>
      </c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  <c r="IM10" s="276"/>
      <c r="IN10" s="276"/>
      <c r="IO10" s="276"/>
      <c r="IP10" s="276"/>
      <c r="IQ10" s="276"/>
      <c r="IR10" s="276"/>
      <c r="IS10" s="276"/>
      <c r="IT10" s="276"/>
      <c r="IU10" s="276"/>
      <c r="IV10" s="276"/>
      <c r="IW10" s="276"/>
    </row>
    <row r="11" s="265" customFormat="1" ht="24" customHeight="1" spans="1:257">
      <c r="A11" s="277" t="s">
        <v>882</v>
      </c>
      <c r="B11" s="278">
        <v>1400</v>
      </c>
      <c r="C11" s="278">
        <v>200</v>
      </c>
      <c r="D11" s="278">
        <v>823</v>
      </c>
      <c r="E11" s="275">
        <v>0.587857142857143</v>
      </c>
      <c r="F11" s="280">
        <v>0.273149684699635</v>
      </c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  <c r="IO11" s="276"/>
      <c r="IP11" s="276"/>
      <c r="IQ11" s="276"/>
      <c r="IR11" s="276"/>
      <c r="IS11" s="276"/>
      <c r="IT11" s="276"/>
      <c r="IU11" s="276"/>
      <c r="IV11" s="276"/>
      <c r="IW11" s="276"/>
    </row>
    <row r="12" s="265" customFormat="1" ht="24" customHeight="1" spans="1:257">
      <c r="A12" s="277" t="s">
        <v>883</v>
      </c>
      <c r="B12" s="278">
        <v>500</v>
      </c>
      <c r="C12" s="278">
        <v>500</v>
      </c>
      <c r="D12" s="278">
        <v>855</v>
      </c>
      <c r="E12" s="275">
        <v>1.71</v>
      </c>
      <c r="F12" s="280">
        <v>1.03260869565217</v>
      </c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  <c r="IM12" s="276"/>
      <c r="IN12" s="276"/>
      <c r="IO12" s="276"/>
      <c r="IP12" s="276"/>
      <c r="IQ12" s="276"/>
      <c r="IR12" s="276"/>
      <c r="IS12" s="276"/>
      <c r="IT12" s="276"/>
      <c r="IU12" s="276"/>
      <c r="IV12" s="276"/>
      <c r="IW12" s="276"/>
    </row>
    <row r="13" s="265" customFormat="1" ht="24" customHeight="1" spans="1:257">
      <c r="A13" s="277" t="s">
        <v>884</v>
      </c>
      <c r="B13" s="278"/>
      <c r="C13" s="278"/>
      <c r="D13" s="278">
        <v>0</v>
      </c>
      <c r="E13" s="275"/>
      <c r="F13" s="280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  <c r="GP13" s="276"/>
      <c r="GQ13" s="276"/>
      <c r="GR13" s="276"/>
      <c r="GS13" s="276"/>
      <c r="GT13" s="276"/>
      <c r="GU13" s="276"/>
      <c r="GV13" s="276"/>
      <c r="GW13" s="276"/>
      <c r="GX13" s="276"/>
      <c r="GY13" s="276"/>
      <c r="GZ13" s="276"/>
      <c r="HA13" s="276"/>
      <c r="HB13" s="276"/>
      <c r="HC13" s="276"/>
      <c r="HD13" s="276"/>
      <c r="HE13" s="276"/>
      <c r="HF13" s="276"/>
      <c r="HG13" s="276"/>
      <c r="HH13" s="276"/>
      <c r="HI13" s="276"/>
      <c r="HJ13" s="276"/>
      <c r="HK13" s="276"/>
      <c r="HL13" s="276"/>
      <c r="HM13" s="276"/>
      <c r="HN13" s="276"/>
      <c r="HO13" s="276"/>
      <c r="HP13" s="276"/>
      <c r="HQ13" s="276"/>
      <c r="HR13" s="276"/>
      <c r="HS13" s="276"/>
      <c r="HT13" s="276"/>
      <c r="HU13" s="276"/>
      <c r="HV13" s="276"/>
      <c r="HW13" s="276"/>
      <c r="HX13" s="276"/>
      <c r="HY13" s="276"/>
      <c r="HZ13" s="276"/>
      <c r="IA13" s="276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  <c r="IM13" s="276"/>
      <c r="IN13" s="276"/>
      <c r="IO13" s="276"/>
      <c r="IP13" s="276"/>
      <c r="IQ13" s="276"/>
      <c r="IR13" s="276"/>
      <c r="IS13" s="276"/>
      <c r="IT13" s="276"/>
      <c r="IU13" s="276"/>
      <c r="IV13" s="276"/>
      <c r="IW13" s="276"/>
    </row>
    <row r="14" s="265" customFormat="1" ht="24" customHeight="1" spans="1:257">
      <c r="A14" s="273" t="s">
        <v>885</v>
      </c>
      <c r="B14" s="274">
        <v>0</v>
      </c>
      <c r="C14" s="274">
        <v>19815</v>
      </c>
      <c r="D14" s="274">
        <v>19815</v>
      </c>
      <c r="E14" s="275"/>
      <c r="F14" s="259">
        <v>1.58507319414447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  <c r="GP14" s="276"/>
      <c r="GQ14" s="276"/>
      <c r="GR14" s="276"/>
      <c r="GS14" s="276"/>
      <c r="GT14" s="276"/>
      <c r="GU14" s="276"/>
      <c r="GV14" s="276"/>
      <c r="GW14" s="276"/>
      <c r="GX14" s="276"/>
      <c r="GY14" s="276"/>
      <c r="GZ14" s="276"/>
      <c r="HA14" s="276"/>
      <c r="HB14" s="276"/>
      <c r="HC14" s="276"/>
      <c r="HD14" s="276"/>
      <c r="HE14" s="276"/>
      <c r="HF14" s="276"/>
      <c r="HG14" s="276"/>
      <c r="HH14" s="276"/>
      <c r="HI14" s="276"/>
      <c r="HJ14" s="276"/>
      <c r="HK14" s="276"/>
      <c r="HL14" s="276"/>
      <c r="HM14" s="276"/>
      <c r="HN14" s="276"/>
      <c r="HO14" s="276"/>
      <c r="HP14" s="276"/>
      <c r="HQ14" s="276"/>
      <c r="HR14" s="276"/>
      <c r="HS14" s="276"/>
      <c r="HT14" s="276"/>
      <c r="HU14" s="276"/>
      <c r="HV14" s="276"/>
      <c r="HW14" s="276"/>
      <c r="HX14" s="276"/>
      <c r="HY14" s="276"/>
      <c r="HZ14" s="276"/>
      <c r="IA14" s="276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  <c r="IM14" s="276"/>
      <c r="IN14" s="276"/>
      <c r="IO14" s="276"/>
      <c r="IP14" s="276"/>
      <c r="IQ14" s="276"/>
      <c r="IR14" s="276"/>
      <c r="IS14" s="276"/>
      <c r="IT14" s="276"/>
      <c r="IU14" s="276"/>
      <c r="IV14" s="276"/>
      <c r="IW14" s="276"/>
    </row>
    <row r="15" s="265" customFormat="1" ht="24" customHeight="1" spans="1:257">
      <c r="A15" s="277" t="s">
        <v>886</v>
      </c>
      <c r="B15" s="278"/>
      <c r="C15" s="278"/>
      <c r="D15" s="278">
        <v>0</v>
      </c>
      <c r="E15" s="275"/>
      <c r="F15" s="281">
        <v>0</v>
      </c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  <c r="GP15" s="276"/>
      <c r="GQ15" s="276"/>
      <c r="GR15" s="276"/>
      <c r="GS15" s="276"/>
      <c r="GT15" s="276"/>
      <c r="GU15" s="276"/>
      <c r="GV15" s="276"/>
      <c r="GW15" s="276"/>
      <c r="GX15" s="276"/>
      <c r="GY15" s="276"/>
      <c r="GZ15" s="276"/>
      <c r="HA15" s="276"/>
      <c r="HB15" s="276"/>
      <c r="HC15" s="276"/>
      <c r="HD15" s="276"/>
      <c r="HE15" s="276"/>
      <c r="HF15" s="276"/>
      <c r="HG15" s="276"/>
      <c r="HH15" s="276"/>
      <c r="HI15" s="276"/>
      <c r="HJ15" s="276"/>
      <c r="HK15" s="276"/>
      <c r="HL15" s="276"/>
      <c r="HM15" s="276"/>
      <c r="HN15" s="276"/>
      <c r="HO15" s="276"/>
      <c r="HP15" s="276"/>
      <c r="HQ15" s="276"/>
      <c r="HR15" s="276"/>
      <c r="HS15" s="276"/>
      <c r="HT15" s="276"/>
      <c r="HU15" s="276"/>
      <c r="HV15" s="276"/>
      <c r="HW15" s="276"/>
      <c r="HX15" s="276"/>
      <c r="HY15" s="276"/>
      <c r="HZ15" s="276"/>
      <c r="IA15" s="276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  <c r="IM15" s="276"/>
      <c r="IN15" s="276"/>
      <c r="IO15" s="276"/>
      <c r="IP15" s="276"/>
      <c r="IQ15" s="276"/>
      <c r="IR15" s="276"/>
      <c r="IS15" s="276"/>
      <c r="IT15" s="276"/>
      <c r="IU15" s="276"/>
      <c r="IV15" s="276"/>
      <c r="IW15" s="276"/>
    </row>
    <row r="16" s="265" customFormat="1" ht="24" customHeight="1" spans="1:257">
      <c r="A16" s="277" t="s">
        <v>887</v>
      </c>
      <c r="B16" s="278"/>
      <c r="C16" s="278"/>
      <c r="D16" s="278">
        <v>0</v>
      </c>
      <c r="E16" s="275"/>
      <c r="F16" s="281">
        <v>0</v>
      </c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  <c r="GP16" s="276"/>
      <c r="GQ16" s="276"/>
      <c r="GR16" s="276"/>
      <c r="GS16" s="276"/>
      <c r="GT16" s="276"/>
      <c r="GU16" s="276"/>
      <c r="GV16" s="276"/>
      <c r="GW16" s="276"/>
      <c r="GX16" s="276"/>
      <c r="GY16" s="276"/>
      <c r="GZ16" s="276"/>
      <c r="HA16" s="276"/>
      <c r="HB16" s="276"/>
      <c r="HC16" s="276"/>
      <c r="HD16" s="276"/>
      <c r="HE16" s="276"/>
      <c r="HF16" s="276"/>
      <c r="HG16" s="276"/>
      <c r="HH16" s="276"/>
      <c r="HI16" s="276"/>
      <c r="HJ16" s="276"/>
      <c r="HK16" s="276"/>
      <c r="HL16" s="276"/>
      <c r="HM16" s="276"/>
      <c r="HN16" s="276"/>
      <c r="HO16" s="276"/>
      <c r="HP16" s="276"/>
      <c r="HQ16" s="276"/>
      <c r="HR16" s="276"/>
      <c r="HS16" s="276"/>
      <c r="HT16" s="276"/>
      <c r="HU16" s="276"/>
      <c r="HV16" s="276"/>
      <c r="HW16" s="276"/>
      <c r="HX16" s="276"/>
      <c r="HY16" s="276"/>
      <c r="HZ16" s="276"/>
      <c r="IA16" s="276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  <c r="IM16" s="276"/>
      <c r="IN16" s="276"/>
      <c r="IO16" s="276"/>
      <c r="IP16" s="276"/>
      <c r="IQ16" s="276"/>
      <c r="IR16" s="276"/>
      <c r="IS16" s="276"/>
      <c r="IT16" s="276"/>
      <c r="IU16" s="276"/>
      <c r="IV16" s="276"/>
      <c r="IW16" s="276"/>
    </row>
    <row r="17" s="265" customFormat="1" ht="24" customHeight="1" spans="1:257">
      <c r="A17" s="277" t="s">
        <v>888</v>
      </c>
      <c r="B17" s="278"/>
      <c r="C17" s="278">
        <v>1918</v>
      </c>
      <c r="D17" s="278">
        <v>1918</v>
      </c>
      <c r="E17" s="275"/>
      <c r="F17" s="280">
        <v>1</v>
      </c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  <c r="GP17" s="276"/>
      <c r="GQ17" s="276"/>
      <c r="GR17" s="276"/>
      <c r="GS17" s="276"/>
      <c r="GT17" s="276"/>
      <c r="GU17" s="276"/>
      <c r="GV17" s="276"/>
      <c r="GW17" s="276"/>
      <c r="GX17" s="276"/>
      <c r="GY17" s="276"/>
      <c r="GZ17" s="276"/>
      <c r="HA17" s="276"/>
      <c r="HB17" s="276"/>
      <c r="HC17" s="276"/>
      <c r="HD17" s="276"/>
      <c r="HE17" s="276"/>
      <c r="HF17" s="276"/>
      <c r="HG17" s="276"/>
      <c r="HH17" s="276"/>
      <c r="HI17" s="276"/>
      <c r="HJ17" s="276"/>
      <c r="HK17" s="276"/>
      <c r="HL17" s="276"/>
      <c r="HM17" s="276"/>
      <c r="HN17" s="276"/>
      <c r="HO17" s="276"/>
      <c r="HP17" s="276"/>
      <c r="HQ17" s="276"/>
      <c r="HR17" s="276"/>
      <c r="HS17" s="276"/>
      <c r="HT17" s="276"/>
      <c r="HU17" s="276"/>
      <c r="HV17" s="276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  <c r="IM17" s="276"/>
      <c r="IN17" s="276"/>
      <c r="IO17" s="276"/>
      <c r="IP17" s="276"/>
      <c r="IQ17" s="276"/>
      <c r="IR17" s="276"/>
      <c r="IS17" s="276"/>
      <c r="IT17" s="276"/>
      <c r="IU17" s="276"/>
      <c r="IV17" s="276"/>
      <c r="IW17" s="276"/>
    </row>
    <row r="18" s="264" customFormat="1" ht="24" hidden="1" customHeight="1" spans="1:257">
      <c r="A18" s="277" t="s">
        <v>889</v>
      </c>
      <c r="B18" s="278"/>
      <c r="C18" s="278"/>
      <c r="D18" s="278">
        <v>0</v>
      </c>
      <c r="E18" s="275"/>
      <c r="F18" s="280">
        <v>0</v>
      </c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  <c r="GN18" s="276"/>
      <c r="GO18" s="276"/>
      <c r="GP18" s="276"/>
      <c r="GQ18" s="276"/>
      <c r="GR18" s="276"/>
      <c r="GS18" s="276"/>
      <c r="GT18" s="276"/>
      <c r="GU18" s="276"/>
      <c r="GV18" s="276"/>
      <c r="GW18" s="276"/>
      <c r="GX18" s="276"/>
      <c r="GY18" s="276"/>
      <c r="GZ18" s="276"/>
      <c r="HA18" s="276"/>
      <c r="HB18" s="276"/>
      <c r="HC18" s="276"/>
      <c r="HD18" s="276"/>
      <c r="HE18" s="276"/>
      <c r="HF18" s="276"/>
      <c r="HG18" s="276"/>
      <c r="HH18" s="276"/>
      <c r="HI18" s="276"/>
      <c r="HJ18" s="276"/>
      <c r="HK18" s="276"/>
      <c r="HL18" s="276"/>
      <c r="HM18" s="276"/>
      <c r="HN18" s="276"/>
      <c r="HO18" s="276"/>
      <c r="HP18" s="276"/>
      <c r="HQ18" s="276"/>
      <c r="HR18" s="276"/>
      <c r="HS18" s="276"/>
      <c r="HT18" s="276"/>
      <c r="HU18" s="276"/>
      <c r="HV18" s="276"/>
      <c r="HW18" s="276"/>
      <c r="HX18" s="276"/>
      <c r="HY18" s="276"/>
      <c r="HZ18" s="276"/>
      <c r="IA18" s="276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  <c r="IM18" s="276"/>
      <c r="IN18" s="276"/>
      <c r="IO18" s="276"/>
      <c r="IP18" s="276"/>
      <c r="IQ18" s="276"/>
      <c r="IR18" s="276"/>
      <c r="IS18" s="276"/>
      <c r="IT18" s="276"/>
      <c r="IU18" s="276"/>
      <c r="IV18" s="276"/>
      <c r="IW18" s="276"/>
    </row>
    <row r="19" s="265" customFormat="1" ht="24" hidden="1" customHeight="1" spans="1:257">
      <c r="A19" s="277" t="s">
        <v>889</v>
      </c>
      <c r="B19" s="278"/>
      <c r="C19" s="278"/>
      <c r="D19" s="278">
        <v>0</v>
      </c>
      <c r="E19" s="275"/>
      <c r="F19" s="280">
        <v>0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  <c r="GP19" s="276"/>
      <c r="GQ19" s="276"/>
      <c r="GR19" s="276"/>
      <c r="GS19" s="276"/>
      <c r="GT19" s="276"/>
      <c r="GU19" s="276"/>
      <c r="GV19" s="276"/>
      <c r="GW19" s="276"/>
      <c r="GX19" s="276"/>
      <c r="GY19" s="276"/>
      <c r="GZ19" s="276"/>
      <c r="HA19" s="276"/>
      <c r="HB19" s="276"/>
      <c r="HC19" s="276"/>
      <c r="HD19" s="276"/>
      <c r="HE19" s="276"/>
      <c r="HF19" s="276"/>
      <c r="HG19" s="276"/>
      <c r="HH19" s="276"/>
      <c r="HI19" s="276"/>
      <c r="HJ19" s="276"/>
      <c r="HK19" s="276"/>
      <c r="HL19" s="276"/>
      <c r="HM19" s="276"/>
      <c r="HN19" s="276"/>
      <c r="HO19" s="276"/>
      <c r="HP19" s="276"/>
      <c r="HQ19" s="276"/>
      <c r="HR19" s="276"/>
      <c r="HS19" s="276"/>
      <c r="HT19" s="276"/>
      <c r="HU19" s="276"/>
      <c r="HV19" s="276"/>
      <c r="HW19" s="276"/>
      <c r="HX19" s="276"/>
      <c r="HY19" s="276"/>
      <c r="HZ19" s="276"/>
      <c r="IA19" s="276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  <c r="IM19" s="276"/>
      <c r="IN19" s="276"/>
      <c r="IO19" s="276"/>
      <c r="IP19" s="276"/>
      <c r="IQ19" s="276"/>
      <c r="IR19" s="276"/>
      <c r="IS19" s="276"/>
      <c r="IT19" s="276"/>
      <c r="IU19" s="276"/>
      <c r="IV19" s="276"/>
      <c r="IW19" s="276"/>
    </row>
    <row r="20" s="265" customFormat="1" ht="24" customHeight="1" spans="1:257">
      <c r="A20" s="277" t="s">
        <v>890</v>
      </c>
      <c r="B20" s="278"/>
      <c r="C20" s="278">
        <v>17897</v>
      </c>
      <c r="D20" s="278">
        <v>17897</v>
      </c>
      <c r="E20" s="275"/>
      <c r="F20" s="280">
        <v>1.69110838136634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  <c r="GN20" s="276"/>
      <c r="GO20" s="276"/>
      <c r="GP20" s="276"/>
      <c r="GQ20" s="276"/>
      <c r="GR20" s="276"/>
      <c r="GS20" s="276"/>
      <c r="GT20" s="276"/>
      <c r="GU20" s="276"/>
      <c r="GV20" s="276"/>
      <c r="GW20" s="276"/>
      <c r="GX20" s="276"/>
      <c r="GY20" s="276"/>
      <c r="GZ20" s="276"/>
      <c r="HA20" s="276"/>
      <c r="HB20" s="276"/>
      <c r="HC20" s="276"/>
      <c r="HD20" s="276"/>
      <c r="HE20" s="276"/>
      <c r="HF20" s="276"/>
      <c r="HG20" s="276"/>
      <c r="HH20" s="276"/>
      <c r="HI20" s="276"/>
      <c r="HJ20" s="276"/>
      <c r="HK20" s="276"/>
      <c r="HL20" s="276"/>
      <c r="HM20" s="276"/>
      <c r="HN20" s="276"/>
      <c r="HO20" s="276"/>
      <c r="HP20" s="276"/>
      <c r="HQ20" s="276"/>
      <c r="HR20" s="276"/>
      <c r="HS20" s="276"/>
      <c r="HT20" s="276"/>
      <c r="HU20" s="276"/>
      <c r="HV20" s="276"/>
      <c r="HW20" s="276"/>
      <c r="HX20" s="276"/>
      <c r="HY20" s="276"/>
      <c r="HZ20" s="276"/>
      <c r="IA20" s="276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  <c r="IM20" s="276"/>
      <c r="IN20" s="276"/>
      <c r="IO20" s="276"/>
      <c r="IP20" s="276"/>
      <c r="IQ20" s="276"/>
      <c r="IR20" s="276"/>
      <c r="IS20" s="276"/>
      <c r="IT20" s="276"/>
      <c r="IU20" s="276"/>
      <c r="IV20" s="276"/>
      <c r="IW20" s="276"/>
    </row>
    <row r="21" s="265" customFormat="1" ht="24" customHeight="1" spans="1:257">
      <c r="A21" s="282"/>
      <c r="B21" s="278"/>
      <c r="C21" s="278"/>
      <c r="D21" s="278">
        <v>0</v>
      </c>
      <c r="E21" s="275"/>
      <c r="F21" s="280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  <c r="GN21" s="276"/>
      <c r="GO21" s="276"/>
      <c r="GP21" s="276"/>
      <c r="GQ21" s="276"/>
      <c r="GR21" s="276"/>
      <c r="GS21" s="276"/>
      <c r="GT21" s="276"/>
      <c r="GU21" s="276"/>
      <c r="GV21" s="276"/>
      <c r="GW21" s="276"/>
      <c r="GX21" s="276"/>
      <c r="GY21" s="276"/>
      <c r="GZ21" s="276"/>
      <c r="HA21" s="276"/>
      <c r="HB21" s="276"/>
      <c r="HC21" s="276"/>
      <c r="HD21" s="276"/>
      <c r="HE21" s="276"/>
      <c r="HF21" s="276"/>
      <c r="HG21" s="276"/>
      <c r="HH21" s="276"/>
      <c r="HI21" s="276"/>
      <c r="HJ21" s="276"/>
      <c r="HK21" s="276"/>
      <c r="HL21" s="276"/>
      <c r="HM21" s="276"/>
      <c r="HN21" s="276"/>
      <c r="HO21" s="276"/>
      <c r="HP21" s="276"/>
      <c r="HQ21" s="276"/>
      <c r="HR21" s="276"/>
      <c r="HS21" s="276"/>
      <c r="HT21" s="276"/>
      <c r="HU21" s="276"/>
      <c r="HV21" s="276"/>
      <c r="HW21" s="276"/>
      <c r="HX21" s="276"/>
      <c r="HY21" s="276"/>
      <c r="HZ21" s="276"/>
      <c r="IA21" s="276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  <c r="IM21" s="276"/>
      <c r="IN21" s="276"/>
      <c r="IO21" s="276"/>
      <c r="IP21" s="276"/>
      <c r="IQ21" s="276"/>
      <c r="IR21" s="276"/>
      <c r="IS21" s="276"/>
      <c r="IT21" s="276"/>
      <c r="IU21" s="276"/>
      <c r="IV21" s="276"/>
      <c r="IW21" s="276"/>
    </row>
    <row r="22" s="265" customFormat="1" ht="24" customHeight="1" spans="1:257">
      <c r="A22" s="185" t="s">
        <v>891</v>
      </c>
      <c r="B22" s="257">
        <v>120690</v>
      </c>
      <c r="C22" s="257">
        <v>210000</v>
      </c>
      <c r="D22" s="257">
        <v>210128</v>
      </c>
      <c r="E22" s="275">
        <v>1.74105559698401</v>
      </c>
      <c r="F22" s="259">
        <v>0.972927422155342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  <c r="FL22" s="276"/>
      <c r="FM22" s="276"/>
      <c r="FN22" s="276"/>
      <c r="FO22" s="276"/>
      <c r="FP22" s="276"/>
      <c r="FQ22" s="276"/>
      <c r="FR22" s="276"/>
      <c r="FS22" s="276"/>
      <c r="FT22" s="276"/>
      <c r="FU22" s="276"/>
      <c r="FV22" s="276"/>
      <c r="FW22" s="276"/>
      <c r="FX22" s="276"/>
      <c r="FY22" s="276"/>
      <c r="FZ22" s="276"/>
      <c r="GA22" s="276"/>
      <c r="GB22" s="276"/>
      <c r="GC22" s="276"/>
      <c r="GD22" s="276"/>
      <c r="GE22" s="276"/>
      <c r="GF22" s="276"/>
      <c r="GG22" s="276"/>
      <c r="GH22" s="276"/>
      <c r="GI22" s="276"/>
      <c r="GJ22" s="276"/>
      <c r="GK22" s="276"/>
      <c r="GL22" s="276"/>
      <c r="GM22" s="276"/>
      <c r="GN22" s="276"/>
      <c r="GO22" s="276"/>
      <c r="GP22" s="276"/>
      <c r="GQ22" s="276"/>
      <c r="GR22" s="276"/>
      <c r="GS22" s="276"/>
      <c r="GT22" s="276"/>
      <c r="GU22" s="276"/>
      <c r="GV22" s="276"/>
      <c r="GW22" s="276"/>
      <c r="GX22" s="276"/>
      <c r="GY22" s="276"/>
      <c r="GZ22" s="276"/>
      <c r="HA22" s="276"/>
      <c r="HB22" s="276"/>
      <c r="HC22" s="276"/>
      <c r="HD22" s="276"/>
      <c r="HE22" s="276"/>
      <c r="HF22" s="276"/>
      <c r="HG22" s="276"/>
      <c r="HH22" s="276"/>
      <c r="HI22" s="276"/>
      <c r="HJ22" s="276"/>
      <c r="HK22" s="276"/>
      <c r="HL22" s="276"/>
      <c r="HM22" s="276"/>
      <c r="HN22" s="276"/>
      <c r="HO22" s="276"/>
      <c r="HP22" s="276"/>
      <c r="HQ22" s="276"/>
      <c r="HR22" s="276"/>
      <c r="HS22" s="276"/>
      <c r="HT22" s="276"/>
      <c r="HU22" s="276"/>
      <c r="HV22" s="276"/>
      <c r="HW22" s="276"/>
      <c r="HX22" s="276"/>
      <c r="HY22" s="276"/>
      <c r="HZ22" s="276"/>
      <c r="IA22" s="276"/>
      <c r="IB22" s="276"/>
      <c r="IC22" s="276"/>
      <c r="ID22" s="276"/>
      <c r="IE22" s="276"/>
      <c r="IF22" s="276"/>
      <c r="IG22" s="276"/>
      <c r="IH22" s="276"/>
      <c r="II22" s="276"/>
      <c r="IJ22" s="276"/>
      <c r="IK22" s="276"/>
      <c r="IL22" s="276"/>
      <c r="IM22" s="276"/>
      <c r="IN22" s="276"/>
      <c r="IO22" s="276"/>
      <c r="IP22" s="276"/>
      <c r="IQ22" s="276"/>
      <c r="IR22" s="276"/>
      <c r="IS22" s="276"/>
      <c r="IT22" s="276"/>
      <c r="IU22" s="276"/>
      <c r="IV22" s="276"/>
      <c r="IW22" s="276"/>
    </row>
    <row r="23" s="266" customFormat="1" ht="24" customHeight="1" spans="1:259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76"/>
      <c r="GK23" s="276"/>
      <c r="GL23" s="276"/>
      <c r="GM23" s="276"/>
      <c r="GN23" s="276"/>
      <c r="GO23" s="276"/>
      <c r="GP23" s="276"/>
      <c r="GQ23" s="276"/>
      <c r="GR23" s="276"/>
      <c r="GS23" s="276"/>
      <c r="GT23" s="276"/>
      <c r="GU23" s="276"/>
      <c r="GV23" s="276"/>
      <c r="GW23" s="276"/>
      <c r="GX23" s="276"/>
      <c r="GY23" s="276"/>
      <c r="GZ23" s="276"/>
      <c r="HA23" s="276"/>
      <c r="HB23" s="276"/>
      <c r="HC23" s="276"/>
      <c r="HD23" s="276"/>
      <c r="HE23" s="276"/>
      <c r="HF23" s="276"/>
      <c r="HG23" s="276"/>
      <c r="HH23" s="276"/>
      <c r="HI23" s="276"/>
      <c r="HJ23" s="276"/>
      <c r="HK23" s="276"/>
      <c r="HL23" s="276"/>
      <c r="HM23" s="276"/>
      <c r="HN23" s="276"/>
      <c r="HO23" s="276"/>
      <c r="HP23" s="276"/>
      <c r="HQ23" s="276"/>
      <c r="HR23" s="276"/>
      <c r="HS23" s="276"/>
      <c r="HT23" s="276"/>
      <c r="HU23" s="276"/>
      <c r="HV23" s="276"/>
      <c r="HW23" s="276"/>
      <c r="HX23" s="276"/>
      <c r="HY23" s="276"/>
      <c r="HZ23" s="276"/>
      <c r="IA23" s="276"/>
      <c r="IB23" s="276"/>
      <c r="IC23" s="276"/>
      <c r="ID23" s="276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  <c r="IW23" s="276"/>
      <c r="IX23" s="276"/>
      <c r="IY23" s="276"/>
    </row>
    <row r="24" s="266" customFormat="1" ht="24" customHeight="1" spans="1:259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76"/>
      <c r="GK24" s="276"/>
      <c r="GL24" s="276"/>
      <c r="GM24" s="276"/>
      <c r="GN24" s="276"/>
      <c r="GO24" s="276"/>
      <c r="GP24" s="276"/>
      <c r="GQ24" s="276"/>
      <c r="GR24" s="276"/>
      <c r="GS24" s="276"/>
      <c r="GT24" s="276"/>
      <c r="GU24" s="276"/>
      <c r="GV24" s="276"/>
      <c r="GW24" s="276"/>
      <c r="GX24" s="276"/>
      <c r="GY24" s="276"/>
      <c r="GZ24" s="276"/>
      <c r="HA24" s="276"/>
      <c r="HB24" s="276"/>
      <c r="HC24" s="276"/>
      <c r="HD24" s="276"/>
      <c r="HE24" s="276"/>
      <c r="HF24" s="276"/>
      <c r="HG24" s="276"/>
      <c r="HH24" s="276"/>
      <c r="HI24" s="276"/>
      <c r="HJ24" s="276"/>
      <c r="HK24" s="276"/>
      <c r="HL24" s="276"/>
      <c r="HM24" s="276"/>
      <c r="HN24" s="276"/>
      <c r="HO24" s="276"/>
      <c r="HP24" s="276"/>
      <c r="HQ24" s="276"/>
      <c r="HR24" s="276"/>
      <c r="HS24" s="276"/>
      <c r="HT24" s="276"/>
      <c r="HU24" s="276"/>
      <c r="HV24" s="276"/>
      <c r="HW24" s="276"/>
      <c r="HX24" s="276"/>
      <c r="HY24" s="276"/>
      <c r="HZ24" s="276"/>
      <c r="IA24" s="276"/>
      <c r="IB24" s="276"/>
      <c r="IC24" s="276"/>
      <c r="ID24" s="276"/>
      <c r="IE24" s="276"/>
      <c r="IF24" s="276"/>
      <c r="IG24" s="276"/>
      <c r="IH24" s="276"/>
      <c r="II24" s="276"/>
      <c r="IJ24" s="276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  <c r="IW24" s="276"/>
      <c r="IX24" s="276"/>
      <c r="IY24" s="276"/>
    </row>
    <row r="25" s="266" customFormat="1" ht="24" customHeight="1" spans="1:259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/>
      <c r="FX25" s="276"/>
      <c r="FY25" s="276"/>
      <c r="FZ25" s="276"/>
      <c r="GA25" s="276"/>
      <c r="GB25" s="276"/>
      <c r="GC25" s="276"/>
      <c r="GD25" s="276"/>
      <c r="GE25" s="276"/>
      <c r="GF25" s="276"/>
      <c r="GG25" s="276"/>
      <c r="GH25" s="276"/>
      <c r="GI25" s="276"/>
      <c r="GJ25" s="276"/>
      <c r="GK25" s="276"/>
      <c r="GL25" s="276"/>
      <c r="GM25" s="276"/>
      <c r="GN25" s="276"/>
      <c r="GO25" s="276"/>
      <c r="GP25" s="276"/>
      <c r="GQ25" s="276"/>
      <c r="GR25" s="276"/>
      <c r="GS25" s="276"/>
      <c r="GT25" s="276"/>
      <c r="GU25" s="276"/>
      <c r="GV25" s="276"/>
      <c r="GW25" s="276"/>
      <c r="GX25" s="276"/>
      <c r="GY25" s="276"/>
      <c r="GZ25" s="276"/>
      <c r="HA25" s="276"/>
      <c r="HB25" s="276"/>
      <c r="HC25" s="276"/>
      <c r="HD25" s="276"/>
      <c r="HE25" s="276"/>
      <c r="HF25" s="276"/>
      <c r="HG25" s="276"/>
      <c r="HH25" s="276"/>
      <c r="HI25" s="276"/>
      <c r="HJ25" s="276"/>
      <c r="HK25" s="276"/>
      <c r="HL25" s="276"/>
      <c r="HM25" s="276"/>
      <c r="HN25" s="276"/>
      <c r="HO25" s="276"/>
      <c r="HP25" s="276"/>
      <c r="HQ25" s="276"/>
      <c r="HR25" s="276"/>
      <c r="HS25" s="276"/>
      <c r="HT25" s="276"/>
      <c r="HU25" s="276"/>
      <c r="HV25" s="276"/>
      <c r="HW25" s="276"/>
      <c r="HX25" s="276"/>
      <c r="HY25" s="276"/>
      <c r="HZ25" s="276"/>
      <c r="IA25" s="276"/>
      <c r="IB25" s="276"/>
      <c r="IC25" s="276"/>
      <c r="ID25" s="276"/>
      <c r="IE25" s="276"/>
      <c r="IF25" s="276"/>
      <c r="IG25" s="276"/>
      <c r="IH25" s="276"/>
      <c r="II25" s="276"/>
      <c r="IJ25" s="276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  <c r="IW25" s="276"/>
      <c r="IX25" s="276"/>
      <c r="IY25" s="276"/>
    </row>
    <row r="26" s="266" customFormat="1" ht="24" customHeight="1" spans="1:259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  <c r="GN26" s="276"/>
      <c r="GO26" s="276"/>
      <c r="GP26" s="276"/>
      <c r="GQ26" s="276"/>
      <c r="GR26" s="276"/>
      <c r="GS26" s="276"/>
      <c r="GT26" s="276"/>
      <c r="GU26" s="276"/>
      <c r="GV26" s="276"/>
      <c r="GW26" s="276"/>
      <c r="GX26" s="276"/>
      <c r="GY26" s="276"/>
      <c r="GZ26" s="276"/>
      <c r="HA26" s="276"/>
      <c r="HB26" s="276"/>
      <c r="HC26" s="276"/>
      <c r="HD26" s="276"/>
      <c r="HE26" s="276"/>
      <c r="HF26" s="276"/>
      <c r="HG26" s="276"/>
      <c r="HH26" s="276"/>
      <c r="HI26" s="276"/>
      <c r="HJ26" s="276"/>
      <c r="HK26" s="276"/>
      <c r="HL26" s="276"/>
      <c r="HM26" s="276"/>
      <c r="HN26" s="276"/>
      <c r="HO26" s="276"/>
      <c r="HP26" s="276"/>
      <c r="HQ26" s="276"/>
      <c r="HR26" s="276"/>
      <c r="HS26" s="276"/>
      <c r="HT26" s="276"/>
      <c r="HU26" s="276"/>
      <c r="HV26" s="276"/>
      <c r="HW26" s="276"/>
      <c r="HX26" s="276"/>
      <c r="HY26" s="276"/>
      <c r="HZ26" s="276"/>
      <c r="IA26" s="276"/>
      <c r="IB26" s="276"/>
      <c r="IC26" s="276"/>
      <c r="ID26" s="276"/>
      <c r="IE26" s="276"/>
      <c r="IF26" s="276"/>
      <c r="IG26" s="276"/>
      <c r="IH26" s="276"/>
      <c r="II26" s="276"/>
      <c r="IJ26" s="276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  <c r="IW26" s="276"/>
      <c r="IX26" s="276"/>
      <c r="IY26" s="276"/>
    </row>
    <row r="27" s="266" customFormat="1" ht="24" customHeight="1" spans="1:259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76"/>
      <c r="GK27" s="276"/>
      <c r="GL27" s="276"/>
      <c r="GM27" s="276"/>
      <c r="GN27" s="276"/>
      <c r="GO27" s="276"/>
      <c r="GP27" s="276"/>
      <c r="GQ27" s="276"/>
      <c r="GR27" s="276"/>
      <c r="GS27" s="276"/>
      <c r="GT27" s="276"/>
      <c r="GU27" s="276"/>
      <c r="GV27" s="276"/>
      <c r="GW27" s="276"/>
      <c r="GX27" s="276"/>
      <c r="GY27" s="276"/>
      <c r="GZ27" s="276"/>
      <c r="HA27" s="276"/>
      <c r="HB27" s="276"/>
      <c r="HC27" s="276"/>
      <c r="HD27" s="276"/>
      <c r="HE27" s="276"/>
      <c r="HF27" s="276"/>
      <c r="HG27" s="276"/>
      <c r="HH27" s="276"/>
      <c r="HI27" s="276"/>
      <c r="HJ27" s="276"/>
      <c r="HK27" s="276"/>
      <c r="HL27" s="276"/>
      <c r="HM27" s="276"/>
      <c r="HN27" s="276"/>
      <c r="HO27" s="276"/>
      <c r="HP27" s="276"/>
      <c r="HQ27" s="276"/>
      <c r="HR27" s="276"/>
      <c r="HS27" s="276"/>
      <c r="HT27" s="276"/>
      <c r="HU27" s="276"/>
      <c r="HV27" s="276"/>
      <c r="HW27" s="276"/>
      <c r="HX27" s="276"/>
      <c r="HY27" s="276"/>
      <c r="HZ27" s="276"/>
      <c r="IA27" s="276"/>
      <c r="IB27" s="276"/>
      <c r="IC27" s="276"/>
      <c r="ID27" s="276"/>
      <c r="IE27" s="276"/>
      <c r="IF27" s="276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  <c r="IW27" s="276"/>
      <c r="IX27" s="276"/>
      <c r="IY27" s="276"/>
    </row>
    <row r="28" s="266" customFormat="1" ht="24" customHeight="1" spans="1:259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76"/>
      <c r="GK28" s="276"/>
      <c r="GL28" s="276"/>
      <c r="GM28" s="276"/>
      <c r="GN28" s="276"/>
      <c r="GO28" s="276"/>
      <c r="GP28" s="276"/>
      <c r="GQ28" s="276"/>
      <c r="GR28" s="276"/>
      <c r="GS28" s="276"/>
      <c r="GT28" s="276"/>
      <c r="GU28" s="276"/>
      <c r="GV28" s="276"/>
      <c r="GW28" s="276"/>
      <c r="GX28" s="276"/>
      <c r="GY28" s="276"/>
      <c r="GZ28" s="276"/>
      <c r="HA28" s="276"/>
      <c r="HB28" s="276"/>
      <c r="HC28" s="276"/>
      <c r="HD28" s="276"/>
      <c r="HE28" s="276"/>
      <c r="HF28" s="276"/>
      <c r="HG28" s="276"/>
      <c r="HH28" s="276"/>
      <c r="HI28" s="276"/>
      <c r="HJ28" s="276"/>
      <c r="HK28" s="276"/>
      <c r="HL28" s="276"/>
      <c r="HM28" s="276"/>
      <c r="HN28" s="276"/>
      <c r="HO28" s="276"/>
      <c r="HP28" s="276"/>
      <c r="HQ28" s="276"/>
      <c r="HR28" s="276"/>
      <c r="HS28" s="276"/>
      <c r="HT28" s="276"/>
      <c r="HU28" s="276"/>
      <c r="HV28" s="276"/>
      <c r="HW28" s="276"/>
      <c r="HX28" s="276"/>
      <c r="HY28" s="276"/>
      <c r="HZ28" s="276"/>
      <c r="IA28" s="276"/>
      <c r="IB28" s="276"/>
      <c r="IC28" s="276"/>
      <c r="ID28" s="276"/>
      <c r="IE28" s="276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  <c r="IW28" s="276"/>
      <c r="IX28" s="276"/>
      <c r="IY28" s="276"/>
    </row>
    <row r="29" s="266" customFormat="1" ht="24" customHeight="1" spans="1:259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6"/>
      <c r="FI29" s="276"/>
      <c r="FJ29" s="276"/>
      <c r="FK29" s="276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76"/>
      <c r="GK29" s="276"/>
      <c r="GL29" s="276"/>
      <c r="GM29" s="276"/>
      <c r="GN29" s="276"/>
      <c r="GO29" s="276"/>
      <c r="GP29" s="276"/>
      <c r="GQ29" s="276"/>
      <c r="GR29" s="276"/>
      <c r="GS29" s="276"/>
      <c r="GT29" s="276"/>
      <c r="GU29" s="276"/>
      <c r="GV29" s="276"/>
      <c r="GW29" s="276"/>
      <c r="GX29" s="276"/>
      <c r="GY29" s="276"/>
      <c r="GZ29" s="276"/>
      <c r="HA29" s="276"/>
      <c r="HB29" s="276"/>
      <c r="HC29" s="276"/>
      <c r="HD29" s="276"/>
      <c r="HE29" s="276"/>
      <c r="HF29" s="276"/>
      <c r="HG29" s="276"/>
      <c r="HH29" s="276"/>
      <c r="HI29" s="276"/>
      <c r="HJ29" s="276"/>
      <c r="HK29" s="276"/>
      <c r="HL29" s="276"/>
      <c r="HM29" s="276"/>
      <c r="HN29" s="276"/>
      <c r="HO29" s="276"/>
      <c r="HP29" s="276"/>
      <c r="HQ29" s="276"/>
      <c r="HR29" s="276"/>
      <c r="HS29" s="276"/>
      <c r="HT29" s="276"/>
      <c r="HU29" s="276"/>
      <c r="HV29" s="276"/>
      <c r="HW29" s="276"/>
      <c r="HX29" s="276"/>
      <c r="HY29" s="276"/>
      <c r="HZ29" s="276"/>
      <c r="IA29" s="276"/>
      <c r="IB29" s="276"/>
      <c r="IC29" s="276"/>
      <c r="ID29" s="276"/>
      <c r="IE29" s="276"/>
      <c r="IF29" s="276"/>
      <c r="IG29" s="276"/>
      <c r="IH29" s="276"/>
      <c r="II29" s="276"/>
      <c r="IJ29" s="276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  <c r="IW29" s="276"/>
      <c r="IX29" s="276"/>
      <c r="IY29" s="276"/>
    </row>
    <row r="30" s="266" customFormat="1" ht="24" customHeight="1" spans="1:259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6"/>
      <c r="FI30" s="276"/>
      <c r="FJ30" s="276"/>
      <c r="FK30" s="276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  <c r="GN30" s="276"/>
      <c r="GO30" s="276"/>
      <c r="GP30" s="276"/>
      <c r="GQ30" s="276"/>
      <c r="GR30" s="276"/>
      <c r="GS30" s="276"/>
      <c r="GT30" s="276"/>
      <c r="GU30" s="276"/>
      <c r="GV30" s="276"/>
      <c r="GW30" s="276"/>
      <c r="GX30" s="276"/>
      <c r="GY30" s="276"/>
      <c r="GZ30" s="276"/>
      <c r="HA30" s="276"/>
      <c r="HB30" s="276"/>
      <c r="HC30" s="276"/>
      <c r="HD30" s="276"/>
      <c r="HE30" s="276"/>
      <c r="HF30" s="276"/>
      <c r="HG30" s="276"/>
      <c r="HH30" s="276"/>
      <c r="HI30" s="276"/>
      <c r="HJ30" s="276"/>
      <c r="HK30" s="276"/>
      <c r="HL30" s="276"/>
      <c r="HM30" s="276"/>
      <c r="HN30" s="276"/>
      <c r="HO30" s="276"/>
      <c r="HP30" s="276"/>
      <c r="HQ30" s="276"/>
      <c r="HR30" s="276"/>
      <c r="HS30" s="276"/>
      <c r="HT30" s="276"/>
      <c r="HU30" s="276"/>
      <c r="HV30" s="276"/>
      <c r="HW30" s="276"/>
      <c r="HX30" s="276"/>
      <c r="HY30" s="276"/>
      <c r="HZ30" s="276"/>
      <c r="IA30" s="276"/>
      <c r="IB30" s="276"/>
      <c r="IC30" s="276"/>
      <c r="ID30" s="276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  <c r="IW30" s="276"/>
      <c r="IX30" s="276"/>
      <c r="IY30" s="276"/>
    </row>
    <row r="31" s="266" customFormat="1" ht="24" customHeight="1" spans="1:259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6"/>
      <c r="FI31" s="276"/>
      <c r="FJ31" s="276"/>
      <c r="FK31" s="276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  <c r="GN31" s="276"/>
      <c r="GO31" s="276"/>
      <c r="GP31" s="276"/>
      <c r="GQ31" s="276"/>
      <c r="GR31" s="276"/>
      <c r="GS31" s="276"/>
      <c r="GT31" s="276"/>
      <c r="GU31" s="276"/>
      <c r="GV31" s="276"/>
      <c r="GW31" s="276"/>
      <c r="GX31" s="276"/>
      <c r="GY31" s="276"/>
      <c r="GZ31" s="276"/>
      <c r="HA31" s="276"/>
      <c r="HB31" s="276"/>
      <c r="HC31" s="276"/>
      <c r="HD31" s="276"/>
      <c r="HE31" s="276"/>
      <c r="HF31" s="276"/>
      <c r="HG31" s="276"/>
      <c r="HH31" s="276"/>
      <c r="HI31" s="276"/>
      <c r="HJ31" s="276"/>
      <c r="HK31" s="276"/>
      <c r="HL31" s="276"/>
      <c r="HM31" s="276"/>
      <c r="HN31" s="276"/>
      <c r="HO31" s="276"/>
      <c r="HP31" s="276"/>
      <c r="HQ31" s="276"/>
      <c r="HR31" s="276"/>
      <c r="HS31" s="276"/>
      <c r="HT31" s="276"/>
      <c r="HU31" s="276"/>
      <c r="HV31" s="276"/>
      <c r="HW31" s="276"/>
      <c r="HX31" s="276"/>
      <c r="HY31" s="276"/>
      <c r="HZ31" s="276"/>
      <c r="IA31" s="276"/>
      <c r="IB31" s="276"/>
      <c r="IC31" s="276"/>
      <c r="ID31" s="276"/>
      <c r="IE31" s="276"/>
      <c r="IF31" s="276"/>
      <c r="IG31" s="276"/>
      <c r="IH31" s="276"/>
      <c r="II31" s="276"/>
      <c r="IJ31" s="276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  <c r="IW31" s="276"/>
      <c r="IX31" s="276"/>
      <c r="IY31" s="276"/>
    </row>
    <row r="32" s="266" customFormat="1" ht="24" customHeight="1" spans="1:259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6"/>
      <c r="FI32" s="276"/>
      <c r="FJ32" s="276"/>
      <c r="FK32" s="276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76"/>
      <c r="GK32" s="276"/>
      <c r="GL32" s="276"/>
      <c r="GM32" s="276"/>
      <c r="GN32" s="276"/>
      <c r="GO32" s="276"/>
      <c r="GP32" s="276"/>
      <c r="GQ32" s="276"/>
      <c r="GR32" s="276"/>
      <c r="GS32" s="276"/>
      <c r="GT32" s="276"/>
      <c r="GU32" s="276"/>
      <c r="GV32" s="276"/>
      <c r="GW32" s="276"/>
      <c r="GX32" s="276"/>
      <c r="GY32" s="276"/>
      <c r="GZ32" s="276"/>
      <c r="HA32" s="276"/>
      <c r="HB32" s="276"/>
      <c r="HC32" s="276"/>
      <c r="HD32" s="276"/>
      <c r="HE32" s="276"/>
      <c r="HF32" s="276"/>
      <c r="HG32" s="276"/>
      <c r="HH32" s="276"/>
      <c r="HI32" s="276"/>
      <c r="HJ32" s="276"/>
      <c r="HK32" s="276"/>
      <c r="HL32" s="276"/>
      <c r="HM32" s="276"/>
      <c r="HN32" s="276"/>
      <c r="HO32" s="276"/>
      <c r="HP32" s="276"/>
      <c r="HQ32" s="276"/>
      <c r="HR32" s="276"/>
      <c r="HS32" s="276"/>
      <c r="HT32" s="276"/>
      <c r="HU32" s="276"/>
      <c r="HV32" s="276"/>
      <c r="HW32" s="276"/>
      <c r="HX32" s="276"/>
      <c r="HY32" s="276"/>
      <c r="HZ32" s="276"/>
      <c r="IA32" s="276"/>
      <c r="IB32" s="276"/>
      <c r="IC32" s="276"/>
      <c r="ID32" s="276"/>
      <c r="IE32" s="276"/>
      <c r="IF32" s="276"/>
      <c r="IG32" s="276"/>
      <c r="IH32" s="276"/>
      <c r="II32" s="276"/>
      <c r="IJ32" s="276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  <c r="IW32" s="276"/>
      <c r="IX32" s="276"/>
      <c r="IY32" s="276"/>
    </row>
    <row r="33" s="266" customFormat="1" ht="24" customHeight="1" spans="1:259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276"/>
      <c r="EI33" s="276"/>
      <c r="EJ33" s="276"/>
      <c r="EK33" s="276"/>
      <c r="EL33" s="276"/>
      <c r="EM33" s="276"/>
      <c r="EN33" s="276"/>
      <c r="EO33" s="276"/>
      <c r="EP33" s="276"/>
      <c r="EQ33" s="276"/>
      <c r="ER33" s="276"/>
      <c r="ES33" s="276"/>
      <c r="ET33" s="276"/>
      <c r="EU33" s="276"/>
      <c r="EV33" s="276"/>
      <c r="EW33" s="276"/>
      <c r="EX33" s="276"/>
      <c r="EY33" s="276"/>
      <c r="EZ33" s="276"/>
      <c r="FA33" s="276"/>
      <c r="FB33" s="276"/>
      <c r="FC33" s="276"/>
      <c r="FD33" s="276"/>
      <c r="FE33" s="276"/>
      <c r="FF33" s="276"/>
      <c r="FG33" s="276"/>
      <c r="FH33" s="276"/>
      <c r="FI33" s="276"/>
      <c r="FJ33" s="276"/>
      <c r="FK33" s="276"/>
      <c r="FL33" s="276"/>
      <c r="FM33" s="276"/>
      <c r="FN33" s="276"/>
      <c r="FO33" s="276"/>
      <c r="FP33" s="276"/>
      <c r="FQ33" s="276"/>
      <c r="FR33" s="276"/>
      <c r="FS33" s="276"/>
      <c r="FT33" s="276"/>
      <c r="FU33" s="276"/>
      <c r="FV33" s="276"/>
      <c r="FW33" s="276"/>
      <c r="FX33" s="276"/>
      <c r="FY33" s="276"/>
      <c r="FZ33" s="276"/>
      <c r="GA33" s="276"/>
      <c r="GB33" s="276"/>
      <c r="GC33" s="276"/>
      <c r="GD33" s="276"/>
      <c r="GE33" s="276"/>
      <c r="GF33" s="276"/>
      <c r="GG33" s="276"/>
      <c r="GH33" s="276"/>
      <c r="GI33" s="276"/>
      <c r="GJ33" s="276"/>
      <c r="GK33" s="276"/>
      <c r="GL33" s="276"/>
      <c r="GM33" s="276"/>
      <c r="GN33" s="276"/>
      <c r="GO33" s="276"/>
      <c r="GP33" s="276"/>
      <c r="GQ33" s="276"/>
      <c r="GR33" s="276"/>
      <c r="GS33" s="276"/>
      <c r="GT33" s="276"/>
      <c r="GU33" s="276"/>
      <c r="GV33" s="276"/>
      <c r="GW33" s="276"/>
      <c r="GX33" s="276"/>
      <c r="GY33" s="276"/>
      <c r="GZ33" s="276"/>
      <c r="HA33" s="276"/>
      <c r="HB33" s="276"/>
      <c r="HC33" s="276"/>
      <c r="HD33" s="276"/>
      <c r="HE33" s="276"/>
      <c r="HF33" s="276"/>
      <c r="HG33" s="276"/>
      <c r="HH33" s="276"/>
      <c r="HI33" s="276"/>
      <c r="HJ33" s="276"/>
      <c r="HK33" s="276"/>
      <c r="HL33" s="276"/>
      <c r="HM33" s="276"/>
      <c r="HN33" s="276"/>
      <c r="HO33" s="276"/>
      <c r="HP33" s="276"/>
      <c r="HQ33" s="276"/>
      <c r="HR33" s="276"/>
      <c r="HS33" s="276"/>
      <c r="HT33" s="276"/>
      <c r="HU33" s="276"/>
      <c r="HV33" s="276"/>
      <c r="HW33" s="276"/>
      <c r="HX33" s="276"/>
      <c r="HY33" s="276"/>
      <c r="HZ33" s="276"/>
      <c r="IA33" s="276"/>
      <c r="IB33" s="276"/>
      <c r="IC33" s="276"/>
      <c r="ID33" s="276"/>
      <c r="IE33" s="276"/>
      <c r="IF33" s="276"/>
      <c r="IG33" s="276"/>
      <c r="IH33" s="276"/>
      <c r="II33" s="276"/>
      <c r="IJ33" s="276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  <c r="IW33" s="276"/>
      <c r="IX33" s="276"/>
      <c r="IY33" s="276"/>
    </row>
    <row r="34" s="266" customFormat="1" ht="24" customHeight="1" spans="1:259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276"/>
      <c r="EI34" s="276"/>
      <c r="EJ34" s="276"/>
      <c r="EK34" s="276"/>
      <c r="EL34" s="276"/>
      <c r="EM34" s="276"/>
      <c r="EN34" s="276"/>
      <c r="EO34" s="276"/>
      <c r="EP34" s="276"/>
      <c r="EQ34" s="276"/>
      <c r="ER34" s="276"/>
      <c r="ES34" s="276"/>
      <c r="ET34" s="276"/>
      <c r="EU34" s="276"/>
      <c r="EV34" s="276"/>
      <c r="EW34" s="276"/>
      <c r="EX34" s="276"/>
      <c r="EY34" s="276"/>
      <c r="EZ34" s="276"/>
      <c r="FA34" s="276"/>
      <c r="FB34" s="276"/>
      <c r="FC34" s="276"/>
      <c r="FD34" s="276"/>
      <c r="FE34" s="276"/>
      <c r="FF34" s="276"/>
      <c r="FG34" s="276"/>
      <c r="FH34" s="276"/>
      <c r="FI34" s="276"/>
      <c r="FJ34" s="276"/>
      <c r="FK34" s="276"/>
      <c r="FL34" s="276"/>
      <c r="FM34" s="276"/>
      <c r="FN34" s="276"/>
      <c r="FO34" s="276"/>
      <c r="FP34" s="276"/>
      <c r="FQ34" s="276"/>
      <c r="FR34" s="276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76"/>
      <c r="GK34" s="276"/>
      <c r="GL34" s="276"/>
      <c r="GM34" s="276"/>
      <c r="GN34" s="276"/>
      <c r="GO34" s="276"/>
      <c r="GP34" s="276"/>
      <c r="GQ34" s="276"/>
      <c r="GR34" s="276"/>
      <c r="GS34" s="276"/>
      <c r="GT34" s="276"/>
      <c r="GU34" s="276"/>
      <c r="GV34" s="276"/>
      <c r="GW34" s="276"/>
      <c r="GX34" s="276"/>
      <c r="GY34" s="276"/>
      <c r="GZ34" s="276"/>
      <c r="HA34" s="276"/>
      <c r="HB34" s="276"/>
      <c r="HC34" s="276"/>
      <c r="HD34" s="276"/>
      <c r="HE34" s="276"/>
      <c r="HF34" s="276"/>
      <c r="HG34" s="276"/>
      <c r="HH34" s="276"/>
      <c r="HI34" s="276"/>
      <c r="HJ34" s="276"/>
      <c r="HK34" s="276"/>
      <c r="HL34" s="276"/>
      <c r="HM34" s="276"/>
      <c r="HN34" s="276"/>
      <c r="HO34" s="276"/>
      <c r="HP34" s="276"/>
      <c r="HQ34" s="276"/>
      <c r="HR34" s="276"/>
      <c r="HS34" s="276"/>
      <c r="HT34" s="276"/>
      <c r="HU34" s="276"/>
      <c r="HV34" s="276"/>
      <c r="HW34" s="276"/>
      <c r="HX34" s="276"/>
      <c r="HY34" s="276"/>
      <c r="HZ34" s="276"/>
      <c r="IA34" s="276"/>
      <c r="IB34" s="276"/>
      <c r="IC34" s="276"/>
      <c r="ID34" s="276"/>
      <c r="IE34" s="276"/>
      <c r="IF34" s="276"/>
      <c r="IG34" s="276"/>
      <c r="IH34" s="276"/>
      <c r="II34" s="276"/>
      <c r="IJ34" s="276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  <c r="IW34" s="276"/>
      <c r="IX34" s="276"/>
      <c r="IY34" s="276"/>
    </row>
    <row r="35" s="266" customFormat="1" ht="24" customHeight="1" spans="1:259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6"/>
      <c r="EO35" s="276"/>
      <c r="EP35" s="276"/>
      <c r="EQ35" s="276"/>
      <c r="ER35" s="276"/>
      <c r="ES35" s="276"/>
      <c r="ET35" s="276"/>
      <c r="EU35" s="276"/>
      <c r="EV35" s="276"/>
      <c r="EW35" s="276"/>
      <c r="EX35" s="276"/>
      <c r="EY35" s="276"/>
      <c r="EZ35" s="276"/>
      <c r="FA35" s="276"/>
      <c r="FB35" s="276"/>
      <c r="FC35" s="276"/>
      <c r="FD35" s="276"/>
      <c r="FE35" s="276"/>
      <c r="FF35" s="276"/>
      <c r="FG35" s="276"/>
      <c r="FH35" s="276"/>
      <c r="FI35" s="276"/>
      <c r="FJ35" s="276"/>
      <c r="FK35" s="276"/>
      <c r="FL35" s="276"/>
      <c r="FM35" s="276"/>
      <c r="FN35" s="276"/>
      <c r="FO35" s="276"/>
      <c r="FP35" s="276"/>
      <c r="FQ35" s="276"/>
      <c r="FR35" s="276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76"/>
      <c r="GK35" s="276"/>
      <c r="GL35" s="276"/>
      <c r="GM35" s="276"/>
      <c r="GN35" s="276"/>
      <c r="GO35" s="276"/>
      <c r="GP35" s="276"/>
      <c r="GQ35" s="276"/>
      <c r="GR35" s="276"/>
      <c r="GS35" s="276"/>
      <c r="GT35" s="276"/>
      <c r="GU35" s="276"/>
      <c r="GV35" s="276"/>
      <c r="GW35" s="276"/>
      <c r="GX35" s="276"/>
      <c r="GY35" s="276"/>
      <c r="GZ35" s="276"/>
      <c r="HA35" s="276"/>
      <c r="HB35" s="276"/>
      <c r="HC35" s="276"/>
      <c r="HD35" s="276"/>
      <c r="HE35" s="276"/>
      <c r="HF35" s="276"/>
      <c r="HG35" s="276"/>
      <c r="HH35" s="276"/>
      <c r="HI35" s="276"/>
      <c r="HJ35" s="276"/>
      <c r="HK35" s="276"/>
      <c r="HL35" s="276"/>
      <c r="HM35" s="276"/>
      <c r="HN35" s="276"/>
      <c r="HO35" s="276"/>
      <c r="HP35" s="276"/>
      <c r="HQ35" s="276"/>
      <c r="HR35" s="276"/>
      <c r="HS35" s="276"/>
      <c r="HT35" s="276"/>
      <c r="HU35" s="276"/>
      <c r="HV35" s="276"/>
      <c r="HW35" s="276"/>
      <c r="HX35" s="276"/>
      <c r="HY35" s="276"/>
      <c r="HZ35" s="276"/>
      <c r="IA35" s="276"/>
      <c r="IB35" s="276"/>
      <c r="IC35" s="276"/>
      <c r="ID35" s="276"/>
      <c r="IE35" s="276"/>
      <c r="IF35" s="276"/>
      <c r="IG35" s="276"/>
      <c r="IH35" s="276"/>
      <c r="II35" s="276"/>
      <c r="IJ35" s="276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  <c r="IW35" s="276"/>
      <c r="IX35" s="276"/>
      <c r="IY35" s="276"/>
    </row>
    <row r="36" s="266" customFormat="1" ht="24" customHeight="1" spans="1:259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6"/>
      <c r="EL36" s="276"/>
      <c r="EM36" s="276"/>
      <c r="EN36" s="276"/>
      <c r="EO36" s="276"/>
      <c r="EP36" s="276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6"/>
      <c r="FI36" s="276"/>
      <c r="FJ36" s="276"/>
      <c r="FK36" s="276"/>
      <c r="FL36" s="276"/>
      <c r="FM36" s="276"/>
      <c r="FN36" s="276"/>
      <c r="FO36" s="276"/>
      <c r="FP36" s="276"/>
      <c r="FQ36" s="276"/>
      <c r="FR36" s="276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276"/>
      <c r="GN36" s="276"/>
      <c r="GO36" s="276"/>
      <c r="GP36" s="276"/>
      <c r="GQ36" s="276"/>
      <c r="GR36" s="276"/>
      <c r="GS36" s="276"/>
      <c r="GT36" s="276"/>
      <c r="GU36" s="276"/>
      <c r="GV36" s="276"/>
      <c r="GW36" s="276"/>
      <c r="GX36" s="276"/>
      <c r="GY36" s="276"/>
      <c r="GZ36" s="276"/>
      <c r="HA36" s="276"/>
      <c r="HB36" s="276"/>
      <c r="HC36" s="276"/>
      <c r="HD36" s="276"/>
      <c r="HE36" s="276"/>
      <c r="HF36" s="276"/>
      <c r="HG36" s="276"/>
      <c r="HH36" s="276"/>
      <c r="HI36" s="276"/>
      <c r="HJ36" s="276"/>
      <c r="HK36" s="276"/>
      <c r="HL36" s="276"/>
      <c r="HM36" s="276"/>
      <c r="HN36" s="276"/>
      <c r="HO36" s="276"/>
      <c r="HP36" s="276"/>
      <c r="HQ36" s="276"/>
      <c r="HR36" s="276"/>
      <c r="HS36" s="276"/>
      <c r="HT36" s="276"/>
      <c r="HU36" s="276"/>
      <c r="HV36" s="276"/>
      <c r="HW36" s="276"/>
      <c r="HX36" s="276"/>
      <c r="HY36" s="276"/>
      <c r="HZ36" s="276"/>
      <c r="IA36" s="276"/>
      <c r="IB36" s="276"/>
      <c r="IC36" s="276"/>
      <c r="ID36" s="276"/>
      <c r="IE36" s="276"/>
      <c r="IF36" s="276"/>
      <c r="IG36" s="276"/>
      <c r="IH36" s="276"/>
      <c r="II36" s="276"/>
      <c r="IJ36" s="276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  <c r="IW36" s="276"/>
      <c r="IX36" s="276"/>
      <c r="IY36" s="276"/>
    </row>
    <row r="37" s="266" customFormat="1" ht="24" customHeight="1" spans="1:259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6"/>
      <c r="EO37" s="276"/>
      <c r="EP37" s="276"/>
      <c r="EQ37" s="276"/>
      <c r="ER37" s="276"/>
      <c r="ES37" s="276"/>
      <c r="ET37" s="276"/>
      <c r="EU37" s="276"/>
      <c r="EV37" s="276"/>
      <c r="EW37" s="276"/>
      <c r="EX37" s="276"/>
      <c r="EY37" s="276"/>
      <c r="EZ37" s="276"/>
      <c r="FA37" s="276"/>
      <c r="FB37" s="276"/>
      <c r="FC37" s="276"/>
      <c r="FD37" s="276"/>
      <c r="FE37" s="276"/>
      <c r="FF37" s="276"/>
      <c r="FG37" s="276"/>
      <c r="FH37" s="276"/>
      <c r="FI37" s="276"/>
      <c r="FJ37" s="276"/>
      <c r="FK37" s="276"/>
      <c r="FL37" s="276"/>
      <c r="FM37" s="276"/>
      <c r="FN37" s="276"/>
      <c r="FO37" s="276"/>
      <c r="FP37" s="276"/>
      <c r="FQ37" s="276"/>
      <c r="FR37" s="276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276"/>
      <c r="GN37" s="276"/>
      <c r="GO37" s="276"/>
      <c r="GP37" s="276"/>
      <c r="GQ37" s="276"/>
      <c r="GR37" s="276"/>
      <c r="GS37" s="276"/>
      <c r="GT37" s="276"/>
      <c r="GU37" s="276"/>
      <c r="GV37" s="276"/>
      <c r="GW37" s="276"/>
      <c r="GX37" s="276"/>
      <c r="GY37" s="276"/>
      <c r="GZ37" s="276"/>
      <c r="HA37" s="276"/>
      <c r="HB37" s="276"/>
      <c r="HC37" s="276"/>
      <c r="HD37" s="276"/>
      <c r="HE37" s="276"/>
      <c r="HF37" s="276"/>
      <c r="HG37" s="276"/>
      <c r="HH37" s="276"/>
      <c r="HI37" s="276"/>
      <c r="HJ37" s="276"/>
      <c r="HK37" s="276"/>
      <c r="HL37" s="276"/>
      <c r="HM37" s="276"/>
      <c r="HN37" s="276"/>
      <c r="HO37" s="276"/>
      <c r="HP37" s="276"/>
      <c r="HQ37" s="276"/>
      <c r="HR37" s="276"/>
      <c r="HS37" s="276"/>
      <c r="HT37" s="276"/>
      <c r="HU37" s="276"/>
      <c r="HV37" s="276"/>
      <c r="HW37" s="276"/>
      <c r="HX37" s="276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  <c r="IW37" s="276"/>
      <c r="IX37" s="276"/>
      <c r="IY37" s="276"/>
    </row>
    <row r="38" s="266" customFormat="1" ht="24" customHeight="1" spans="1:259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  <c r="EL38" s="276"/>
      <c r="EM38" s="276"/>
      <c r="EN38" s="276"/>
      <c r="EO38" s="276"/>
      <c r="EP38" s="276"/>
      <c r="EQ38" s="276"/>
      <c r="ER38" s="276"/>
      <c r="ES38" s="276"/>
      <c r="ET38" s="276"/>
      <c r="EU38" s="276"/>
      <c r="EV38" s="276"/>
      <c r="EW38" s="276"/>
      <c r="EX38" s="276"/>
      <c r="EY38" s="276"/>
      <c r="EZ38" s="276"/>
      <c r="FA38" s="276"/>
      <c r="FB38" s="276"/>
      <c r="FC38" s="276"/>
      <c r="FD38" s="276"/>
      <c r="FE38" s="276"/>
      <c r="FF38" s="276"/>
      <c r="FG38" s="276"/>
      <c r="FH38" s="276"/>
      <c r="FI38" s="276"/>
      <c r="FJ38" s="276"/>
      <c r="FK38" s="276"/>
      <c r="FL38" s="276"/>
      <c r="FM38" s="276"/>
      <c r="FN38" s="276"/>
      <c r="FO38" s="276"/>
      <c r="FP38" s="276"/>
      <c r="FQ38" s="276"/>
      <c r="FR38" s="276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276"/>
      <c r="GN38" s="276"/>
      <c r="GO38" s="276"/>
      <c r="GP38" s="276"/>
      <c r="GQ38" s="276"/>
      <c r="GR38" s="276"/>
      <c r="GS38" s="276"/>
      <c r="GT38" s="276"/>
      <c r="GU38" s="276"/>
      <c r="GV38" s="276"/>
      <c r="GW38" s="276"/>
      <c r="GX38" s="276"/>
      <c r="GY38" s="276"/>
      <c r="GZ38" s="276"/>
      <c r="HA38" s="276"/>
      <c r="HB38" s="276"/>
      <c r="HC38" s="276"/>
      <c r="HD38" s="276"/>
      <c r="HE38" s="276"/>
      <c r="HF38" s="276"/>
      <c r="HG38" s="276"/>
      <c r="HH38" s="276"/>
      <c r="HI38" s="276"/>
      <c r="HJ38" s="276"/>
      <c r="HK38" s="276"/>
      <c r="HL38" s="276"/>
      <c r="HM38" s="276"/>
      <c r="HN38" s="276"/>
      <c r="HO38" s="276"/>
      <c r="HP38" s="276"/>
      <c r="HQ38" s="276"/>
      <c r="HR38" s="276"/>
      <c r="HS38" s="276"/>
      <c r="HT38" s="276"/>
      <c r="HU38" s="276"/>
      <c r="HV38" s="276"/>
      <c r="HW38" s="276"/>
      <c r="HX38" s="276"/>
      <c r="HY38" s="276"/>
      <c r="HZ38" s="276"/>
      <c r="IA38" s="276"/>
      <c r="IB38" s="276"/>
      <c r="IC38" s="276"/>
      <c r="ID38" s="276"/>
      <c r="IE38" s="276"/>
      <c r="IF38" s="276"/>
      <c r="IG38" s="276"/>
      <c r="IH38" s="276"/>
      <c r="II38" s="276"/>
      <c r="IJ38" s="276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  <c r="IW38" s="276"/>
      <c r="IX38" s="276"/>
      <c r="IY38" s="276"/>
    </row>
    <row r="39" s="266" customFormat="1" ht="24" customHeight="1" spans="1:259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276"/>
      <c r="EM39" s="276"/>
      <c r="EN39" s="276"/>
      <c r="EO39" s="276"/>
      <c r="EP39" s="276"/>
      <c r="EQ39" s="276"/>
      <c r="ER39" s="276"/>
      <c r="ES39" s="276"/>
      <c r="ET39" s="276"/>
      <c r="EU39" s="276"/>
      <c r="EV39" s="276"/>
      <c r="EW39" s="276"/>
      <c r="EX39" s="276"/>
      <c r="EY39" s="276"/>
      <c r="EZ39" s="276"/>
      <c r="FA39" s="276"/>
      <c r="FB39" s="276"/>
      <c r="FC39" s="276"/>
      <c r="FD39" s="276"/>
      <c r="FE39" s="276"/>
      <c r="FF39" s="276"/>
      <c r="FG39" s="276"/>
      <c r="FH39" s="276"/>
      <c r="FI39" s="276"/>
      <c r="FJ39" s="276"/>
      <c r="FK39" s="276"/>
      <c r="FL39" s="276"/>
      <c r="FM39" s="276"/>
      <c r="FN39" s="276"/>
      <c r="FO39" s="276"/>
      <c r="FP39" s="276"/>
      <c r="FQ39" s="276"/>
      <c r="FR39" s="276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276"/>
      <c r="GN39" s="276"/>
      <c r="GO39" s="276"/>
      <c r="GP39" s="276"/>
      <c r="GQ39" s="276"/>
      <c r="GR39" s="276"/>
      <c r="GS39" s="276"/>
      <c r="GT39" s="276"/>
      <c r="GU39" s="276"/>
      <c r="GV39" s="276"/>
      <c r="GW39" s="276"/>
      <c r="GX39" s="276"/>
      <c r="GY39" s="276"/>
      <c r="GZ39" s="276"/>
      <c r="HA39" s="276"/>
      <c r="HB39" s="276"/>
      <c r="HC39" s="276"/>
      <c r="HD39" s="276"/>
      <c r="HE39" s="276"/>
      <c r="HF39" s="276"/>
      <c r="HG39" s="276"/>
      <c r="HH39" s="276"/>
      <c r="HI39" s="276"/>
      <c r="HJ39" s="276"/>
      <c r="HK39" s="276"/>
      <c r="HL39" s="276"/>
      <c r="HM39" s="276"/>
      <c r="HN39" s="276"/>
      <c r="HO39" s="276"/>
      <c r="HP39" s="276"/>
      <c r="HQ39" s="276"/>
      <c r="HR39" s="276"/>
      <c r="HS39" s="276"/>
      <c r="HT39" s="276"/>
      <c r="HU39" s="276"/>
      <c r="HV39" s="276"/>
      <c r="HW39" s="276"/>
      <c r="HX39" s="276"/>
      <c r="HY39" s="276"/>
      <c r="HZ39" s="276"/>
      <c r="IA39" s="276"/>
      <c r="IB39" s="276"/>
      <c r="IC39" s="276"/>
      <c r="ID39" s="276"/>
      <c r="IE39" s="276"/>
      <c r="IF39" s="276"/>
      <c r="IG39" s="276"/>
      <c r="IH39" s="276"/>
      <c r="II39" s="276"/>
      <c r="IJ39" s="276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  <c r="IW39" s="276"/>
      <c r="IX39" s="276"/>
      <c r="IY39" s="276"/>
    </row>
    <row r="40" s="266" customFormat="1" ht="24" customHeight="1" spans="1:259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6"/>
      <c r="FG40" s="276"/>
      <c r="FH40" s="276"/>
      <c r="FI40" s="276"/>
      <c r="FJ40" s="276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276"/>
      <c r="GN40" s="276"/>
      <c r="GO40" s="276"/>
      <c r="GP40" s="276"/>
      <c r="GQ40" s="276"/>
      <c r="GR40" s="276"/>
      <c r="GS40" s="276"/>
      <c r="GT40" s="276"/>
      <c r="GU40" s="276"/>
      <c r="GV40" s="276"/>
      <c r="GW40" s="276"/>
      <c r="GX40" s="276"/>
      <c r="GY40" s="276"/>
      <c r="GZ40" s="276"/>
      <c r="HA40" s="276"/>
      <c r="HB40" s="276"/>
      <c r="HC40" s="276"/>
      <c r="HD40" s="276"/>
      <c r="HE40" s="276"/>
      <c r="HF40" s="276"/>
      <c r="HG40" s="276"/>
      <c r="HH40" s="276"/>
      <c r="HI40" s="276"/>
      <c r="HJ40" s="276"/>
      <c r="HK40" s="276"/>
      <c r="HL40" s="276"/>
      <c r="HM40" s="276"/>
      <c r="HN40" s="276"/>
      <c r="HO40" s="276"/>
      <c r="HP40" s="276"/>
      <c r="HQ40" s="276"/>
      <c r="HR40" s="276"/>
      <c r="HS40" s="276"/>
      <c r="HT40" s="276"/>
      <c r="HU40" s="276"/>
      <c r="HV40" s="276"/>
      <c r="HW40" s="276"/>
      <c r="HX40" s="276"/>
      <c r="HY40" s="276"/>
      <c r="HZ40" s="276"/>
      <c r="IA40" s="276"/>
      <c r="IB40" s="276"/>
      <c r="IC40" s="276"/>
      <c r="ID40" s="276"/>
      <c r="IE40" s="276"/>
      <c r="IF40" s="276"/>
      <c r="IG40" s="276"/>
      <c r="IH40" s="276"/>
      <c r="II40" s="276"/>
      <c r="IJ40" s="276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  <c r="IW40" s="276"/>
      <c r="IX40" s="276"/>
      <c r="IY40" s="276"/>
    </row>
    <row r="41" s="266" customFormat="1" ht="24" customHeight="1" spans="1:259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6"/>
      <c r="EL41" s="276"/>
      <c r="EM41" s="276"/>
      <c r="EN41" s="276"/>
      <c r="EO41" s="276"/>
      <c r="EP41" s="276"/>
      <c r="EQ41" s="276"/>
      <c r="ER41" s="276"/>
      <c r="ES41" s="276"/>
      <c r="ET41" s="276"/>
      <c r="EU41" s="276"/>
      <c r="EV41" s="276"/>
      <c r="EW41" s="276"/>
      <c r="EX41" s="276"/>
      <c r="EY41" s="276"/>
      <c r="EZ41" s="276"/>
      <c r="FA41" s="276"/>
      <c r="FB41" s="276"/>
      <c r="FC41" s="276"/>
      <c r="FD41" s="276"/>
      <c r="FE41" s="276"/>
      <c r="FF41" s="276"/>
      <c r="FG41" s="276"/>
      <c r="FH41" s="276"/>
      <c r="FI41" s="276"/>
      <c r="FJ41" s="276"/>
      <c r="FK41" s="276"/>
      <c r="FL41" s="276"/>
      <c r="FM41" s="276"/>
      <c r="FN41" s="276"/>
      <c r="FO41" s="276"/>
      <c r="FP41" s="276"/>
      <c r="FQ41" s="276"/>
      <c r="FR41" s="276"/>
      <c r="FS41" s="276"/>
      <c r="FT41" s="276"/>
      <c r="FU41" s="276"/>
      <c r="FV41" s="276"/>
      <c r="FW41" s="276"/>
      <c r="FX41" s="276"/>
      <c r="FY41" s="276"/>
      <c r="FZ41" s="276"/>
      <c r="GA41" s="276"/>
      <c r="GB41" s="276"/>
      <c r="GC41" s="276"/>
      <c r="GD41" s="276"/>
      <c r="GE41" s="276"/>
      <c r="GF41" s="276"/>
      <c r="GG41" s="276"/>
      <c r="GH41" s="276"/>
      <c r="GI41" s="276"/>
      <c r="GJ41" s="276"/>
      <c r="GK41" s="276"/>
      <c r="GL41" s="276"/>
      <c r="GM41" s="276"/>
      <c r="GN41" s="276"/>
      <c r="GO41" s="276"/>
      <c r="GP41" s="276"/>
      <c r="GQ41" s="276"/>
      <c r="GR41" s="276"/>
      <c r="GS41" s="276"/>
      <c r="GT41" s="276"/>
      <c r="GU41" s="276"/>
      <c r="GV41" s="276"/>
      <c r="GW41" s="276"/>
      <c r="GX41" s="276"/>
      <c r="GY41" s="276"/>
      <c r="GZ41" s="276"/>
      <c r="HA41" s="276"/>
      <c r="HB41" s="276"/>
      <c r="HC41" s="276"/>
      <c r="HD41" s="276"/>
      <c r="HE41" s="276"/>
      <c r="HF41" s="276"/>
      <c r="HG41" s="276"/>
      <c r="HH41" s="276"/>
      <c r="HI41" s="276"/>
      <c r="HJ41" s="276"/>
      <c r="HK41" s="276"/>
      <c r="HL41" s="276"/>
      <c r="HM41" s="276"/>
      <c r="HN41" s="276"/>
      <c r="HO41" s="276"/>
      <c r="HP41" s="276"/>
      <c r="HQ41" s="276"/>
      <c r="HR41" s="276"/>
      <c r="HS41" s="276"/>
      <c r="HT41" s="276"/>
      <c r="HU41" s="276"/>
      <c r="HV41" s="276"/>
      <c r="HW41" s="276"/>
      <c r="HX41" s="276"/>
      <c r="HY41" s="276"/>
      <c r="HZ41" s="276"/>
      <c r="IA41" s="276"/>
      <c r="IB41" s="276"/>
      <c r="IC41" s="276"/>
      <c r="ID41" s="276"/>
      <c r="IE41" s="276"/>
      <c r="IF41" s="276"/>
      <c r="IG41" s="276"/>
      <c r="IH41" s="276"/>
      <c r="II41" s="276"/>
      <c r="IJ41" s="276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  <c r="IW41" s="276"/>
      <c r="IX41" s="276"/>
      <c r="IY41" s="276"/>
    </row>
    <row r="42" s="266" customFormat="1" ht="24" customHeight="1" spans="1:259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  <c r="EL42" s="276"/>
      <c r="EM42" s="276"/>
      <c r="EN42" s="276"/>
      <c r="EO42" s="276"/>
      <c r="EP42" s="276"/>
      <c r="EQ42" s="276"/>
      <c r="ER42" s="276"/>
      <c r="ES42" s="276"/>
      <c r="ET42" s="276"/>
      <c r="EU42" s="276"/>
      <c r="EV42" s="276"/>
      <c r="EW42" s="276"/>
      <c r="EX42" s="276"/>
      <c r="EY42" s="276"/>
      <c r="EZ42" s="276"/>
      <c r="FA42" s="276"/>
      <c r="FB42" s="276"/>
      <c r="FC42" s="276"/>
      <c r="FD42" s="276"/>
      <c r="FE42" s="276"/>
      <c r="FF42" s="276"/>
      <c r="FG42" s="276"/>
      <c r="FH42" s="276"/>
      <c r="FI42" s="276"/>
      <c r="FJ42" s="276"/>
      <c r="FK42" s="276"/>
      <c r="FL42" s="276"/>
      <c r="FM42" s="276"/>
      <c r="FN42" s="276"/>
      <c r="FO42" s="276"/>
      <c r="FP42" s="276"/>
      <c r="FQ42" s="276"/>
      <c r="FR42" s="276"/>
      <c r="FS42" s="276"/>
      <c r="FT42" s="276"/>
      <c r="FU42" s="276"/>
      <c r="FV42" s="276"/>
      <c r="FW42" s="276"/>
      <c r="FX42" s="276"/>
      <c r="FY42" s="276"/>
      <c r="FZ42" s="276"/>
      <c r="GA42" s="276"/>
      <c r="GB42" s="276"/>
      <c r="GC42" s="276"/>
      <c r="GD42" s="276"/>
      <c r="GE42" s="276"/>
      <c r="GF42" s="276"/>
      <c r="GG42" s="276"/>
      <c r="GH42" s="276"/>
      <c r="GI42" s="276"/>
      <c r="GJ42" s="276"/>
      <c r="GK42" s="276"/>
      <c r="GL42" s="276"/>
      <c r="GM42" s="276"/>
      <c r="GN42" s="276"/>
      <c r="GO42" s="276"/>
      <c r="GP42" s="276"/>
      <c r="GQ42" s="276"/>
      <c r="GR42" s="276"/>
      <c r="GS42" s="276"/>
      <c r="GT42" s="276"/>
      <c r="GU42" s="276"/>
      <c r="GV42" s="276"/>
      <c r="GW42" s="276"/>
      <c r="GX42" s="276"/>
      <c r="GY42" s="276"/>
      <c r="GZ42" s="276"/>
      <c r="HA42" s="276"/>
      <c r="HB42" s="276"/>
      <c r="HC42" s="276"/>
      <c r="HD42" s="276"/>
      <c r="HE42" s="276"/>
      <c r="HF42" s="276"/>
      <c r="HG42" s="276"/>
      <c r="HH42" s="276"/>
      <c r="HI42" s="276"/>
      <c r="HJ42" s="276"/>
      <c r="HK42" s="276"/>
      <c r="HL42" s="276"/>
      <c r="HM42" s="276"/>
      <c r="HN42" s="276"/>
      <c r="HO42" s="276"/>
      <c r="HP42" s="276"/>
      <c r="HQ42" s="276"/>
      <c r="HR42" s="276"/>
      <c r="HS42" s="276"/>
      <c r="HT42" s="276"/>
      <c r="HU42" s="276"/>
      <c r="HV42" s="276"/>
      <c r="HW42" s="276"/>
      <c r="HX42" s="276"/>
      <c r="HY42" s="276"/>
      <c r="HZ42" s="276"/>
      <c r="IA42" s="276"/>
      <c r="IB42" s="276"/>
      <c r="IC42" s="276"/>
      <c r="ID42" s="276"/>
      <c r="IE42" s="276"/>
      <c r="IF42" s="276"/>
      <c r="IG42" s="276"/>
      <c r="IH42" s="276"/>
      <c r="II42" s="276"/>
      <c r="IJ42" s="276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  <c r="IW42" s="276"/>
      <c r="IX42" s="276"/>
      <c r="IY42" s="276"/>
    </row>
    <row r="43" s="266" customFormat="1" ht="24" customHeight="1" spans="1:259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6"/>
      <c r="EO43" s="276"/>
      <c r="EP43" s="276"/>
      <c r="EQ43" s="276"/>
      <c r="ER43" s="276"/>
      <c r="ES43" s="276"/>
      <c r="ET43" s="276"/>
      <c r="EU43" s="276"/>
      <c r="EV43" s="276"/>
      <c r="EW43" s="276"/>
      <c r="EX43" s="276"/>
      <c r="EY43" s="276"/>
      <c r="EZ43" s="276"/>
      <c r="FA43" s="276"/>
      <c r="FB43" s="276"/>
      <c r="FC43" s="276"/>
      <c r="FD43" s="276"/>
      <c r="FE43" s="276"/>
      <c r="FF43" s="276"/>
      <c r="FG43" s="276"/>
      <c r="FH43" s="276"/>
      <c r="FI43" s="276"/>
      <c r="FJ43" s="276"/>
      <c r="FK43" s="276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6"/>
      <c r="GD43" s="276"/>
      <c r="GE43" s="276"/>
      <c r="GF43" s="276"/>
      <c r="GG43" s="276"/>
      <c r="GH43" s="276"/>
      <c r="GI43" s="276"/>
      <c r="GJ43" s="276"/>
      <c r="GK43" s="276"/>
      <c r="GL43" s="276"/>
      <c r="GM43" s="276"/>
      <c r="GN43" s="276"/>
      <c r="GO43" s="276"/>
      <c r="GP43" s="276"/>
      <c r="GQ43" s="276"/>
      <c r="GR43" s="276"/>
      <c r="GS43" s="276"/>
      <c r="GT43" s="276"/>
      <c r="GU43" s="276"/>
      <c r="GV43" s="276"/>
      <c r="GW43" s="276"/>
      <c r="GX43" s="276"/>
      <c r="GY43" s="276"/>
      <c r="GZ43" s="276"/>
      <c r="HA43" s="276"/>
      <c r="HB43" s="276"/>
      <c r="HC43" s="276"/>
      <c r="HD43" s="276"/>
      <c r="HE43" s="276"/>
      <c r="HF43" s="276"/>
      <c r="HG43" s="276"/>
      <c r="HH43" s="276"/>
      <c r="HI43" s="276"/>
      <c r="HJ43" s="276"/>
      <c r="HK43" s="276"/>
      <c r="HL43" s="276"/>
      <c r="HM43" s="276"/>
      <c r="HN43" s="276"/>
      <c r="HO43" s="276"/>
      <c r="HP43" s="276"/>
      <c r="HQ43" s="276"/>
      <c r="HR43" s="276"/>
      <c r="HS43" s="276"/>
      <c r="HT43" s="276"/>
      <c r="HU43" s="276"/>
      <c r="HV43" s="276"/>
      <c r="HW43" s="276"/>
      <c r="HX43" s="276"/>
      <c r="HY43" s="276"/>
      <c r="HZ43" s="276"/>
      <c r="IA43" s="276"/>
      <c r="IB43" s="276"/>
      <c r="IC43" s="276"/>
      <c r="ID43" s="276"/>
      <c r="IE43" s="276"/>
      <c r="IF43" s="276"/>
      <c r="IG43" s="276"/>
      <c r="IH43" s="276"/>
      <c r="II43" s="276"/>
      <c r="IJ43" s="276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  <c r="IW43" s="276"/>
      <c r="IX43" s="276"/>
      <c r="IY43" s="276"/>
    </row>
    <row r="44" s="266" customFormat="1" ht="24" customHeight="1" spans="1:259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6"/>
      <c r="FI44" s="276"/>
      <c r="FJ44" s="276"/>
      <c r="FK44" s="276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6"/>
      <c r="GD44" s="276"/>
      <c r="GE44" s="276"/>
      <c r="GF44" s="276"/>
      <c r="GG44" s="276"/>
      <c r="GH44" s="276"/>
      <c r="GI44" s="276"/>
      <c r="GJ44" s="276"/>
      <c r="GK44" s="276"/>
      <c r="GL44" s="276"/>
      <c r="GM44" s="276"/>
      <c r="GN44" s="276"/>
      <c r="GO44" s="276"/>
      <c r="GP44" s="276"/>
      <c r="GQ44" s="276"/>
      <c r="GR44" s="276"/>
      <c r="GS44" s="276"/>
      <c r="GT44" s="276"/>
      <c r="GU44" s="276"/>
      <c r="GV44" s="276"/>
      <c r="GW44" s="276"/>
      <c r="GX44" s="276"/>
      <c r="GY44" s="276"/>
      <c r="GZ44" s="276"/>
      <c r="HA44" s="276"/>
      <c r="HB44" s="276"/>
      <c r="HC44" s="276"/>
      <c r="HD44" s="276"/>
      <c r="HE44" s="276"/>
      <c r="HF44" s="276"/>
      <c r="HG44" s="276"/>
      <c r="HH44" s="276"/>
      <c r="HI44" s="276"/>
      <c r="HJ44" s="276"/>
      <c r="HK44" s="276"/>
      <c r="HL44" s="276"/>
      <c r="HM44" s="276"/>
      <c r="HN44" s="276"/>
      <c r="HO44" s="276"/>
      <c r="HP44" s="276"/>
      <c r="HQ44" s="276"/>
      <c r="HR44" s="276"/>
      <c r="HS44" s="276"/>
      <c r="HT44" s="276"/>
      <c r="HU44" s="276"/>
      <c r="HV44" s="276"/>
      <c r="HW44" s="276"/>
      <c r="HX44" s="276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  <c r="IW44" s="276"/>
      <c r="IX44" s="276"/>
      <c r="IY44" s="276"/>
    </row>
    <row r="45" s="266" customFormat="1" ht="24" customHeight="1" spans="1:259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6"/>
      <c r="EO45" s="276"/>
      <c r="EP45" s="276"/>
      <c r="EQ45" s="276"/>
      <c r="ER45" s="276"/>
      <c r="ES45" s="276"/>
      <c r="ET45" s="276"/>
      <c r="EU45" s="276"/>
      <c r="EV45" s="276"/>
      <c r="EW45" s="276"/>
      <c r="EX45" s="276"/>
      <c r="EY45" s="276"/>
      <c r="EZ45" s="276"/>
      <c r="FA45" s="276"/>
      <c r="FB45" s="276"/>
      <c r="FC45" s="276"/>
      <c r="FD45" s="276"/>
      <c r="FE45" s="276"/>
      <c r="FF45" s="276"/>
      <c r="FG45" s="276"/>
      <c r="FH45" s="276"/>
      <c r="FI45" s="276"/>
      <c r="FJ45" s="276"/>
      <c r="FK45" s="276"/>
      <c r="FL45" s="276"/>
      <c r="FM45" s="276"/>
      <c r="FN45" s="276"/>
      <c r="FO45" s="276"/>
      <c r="FP45" s="276"/>
      <c r="FQ45" s="276"/>
      <c r="FR45" s="276"/>
      <c r="FS45" s="276"/>
      <c r="FT45" s="276"/>
      <c r="FU45" s="276"/>
      <c r="FV45" s="276"/>
      <c r="FW45" s="276"/>
      <c r="FX45" s="276"/>
      <c r="FY45" s="276"/>
      <c r="FZ45" s="276"/>
      <c r="GA45" s="276"/>
      <c r="GB45" s="276"/>
      <c r="GC45" s="276"/>
      <c r="GD45" s="276"/>
      <c r="GE45" s="276"/>
      <c r="GF45" s="276"/>
      <c r="GG45" s="276"/>
      <c r="GH45" s="276"/>
      <c r="GI45" s="276"/>
      <c r="GJ45" s="276"/>
      <c r="GK45" s="276"/>
      <c r="GL45" s="276"/>
      <c r="GM45" s="276"/>
      <c r="GN45" s="276"/>
      <c r="GO45" s="276"/>
      <c r="GP45" s="276"/>
      <c r="GQ45" s="276"/>
      <c r="GR45" s="276"/>
      <c r="GS45" s="276"/>
      <c r="GT45" s="276"/>
      <c r="GU45" s="276"/>
      <c r="GV45" s="276"/>
      <c r="GW45" s="276"/>
      <c r="GX45" s="276"/>
      <c r="GY45" s="276"/>
      <c r="GZ45" s="276"/>
      <c r="HA45" s="276"/>
      <c r="HB45" s="276"/>
      <c r="HC45" s="276"/>
      <c r="HD45" s="276"/>
      <c r="HE45" s="276"/>
      <c r="HF45" s="276"/>
      <c r="HG45" s="276"/>
      <c r="HH45" s="276"/>
      <c r="HI45" s="276"/>
      <c r="HJ45" s="276"/>
      <c r="HK45" s="276"/>
      <c r="HL45" s="276"/>
      <c r="HM45" s="276"/>
      <c r="HN45" s="276"/>
      <c r="HO45" s="276"/>
      <c r="HP45" s="276"/>
      <c r="HQ45" s="276"/>
      <c r="HR45" s="276"/>
      <c r="HS45" s="276"/>
      <c r="HT45" s="276"/>
      <c r="HU45" s="276"/>
      <c r="HV45" s="276"/>
      <c r="HW45" s="276"/>
      <c r="HX45" s="276"/>
      <c r="HY45" s="276"/>
      <c r="HZ45" s="276"/>
      <c r="IA45" s="276"/>
      <c r="IB45" s="276"/>
      <c r="IC45" s="276"/>
      <c r="ID45" s="276"/>
      <c r="IE45" s="276"/>
      <c r="IF45" s="276"/>
      <c r="IG45" s="276"/>
      <c r="IH45" s="276"/>
      <c r="II45" s="276"/>
      <c r="IJ45" s="276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  <c r="IW45" s="276"/>
      <c r="IX45" s="276"/>
      <c r="IY45" s="276"/>
    </row>
    <row r="46" s="266" customFormat="1" ht="24" customHeight="1" spans="1:259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  <c r="EL46" s="276"/>
      <c r="EM46" s="276"/>
      <c r="EN46" s="276"/>
      <c r="EO46" s="276"/>
      <c r="EP46" s="276"/>
      <c r="EQ46" s="276"/>
      <c r="ER46" s="276"/>
      <c r="ES46" s="276"/>
      <c r="ET46" s="276"/>
      <c r="EU46" s="276"/>
      <c r="EV46" s="276"/>
      <c r="EW46" s="276"/>
      <c r="EX46" s="276"/>
      <c r="EY46" s="276"/>
      <c r="EZ46" s="276"/>
      <c r="FA46" s="276"/>
      <c r="FB46" s="276"/>
      <c r="FC46" s="276"/>
      <c r="FD46" s="276"/>
      <c r="FE46" s="276"/>
      <c r="FF46" s="276"/>
      <c r="FG46" s="276"/>
      <c r="FH46" s="276"/>
      <c r="FI46" s="276"/>
      <c r="FJ46" s="276"/>
      <c r="FK46" s="276"/>
      <c r="FL46" s="276"/>
      <c r="FM46" s="276"/>
      <c r="FN46" s="276"/>
      <c r="FO46" s="276"/>
      <c r="FP46" s="276"/>
      <c r="FQ46" s="276"/>
      <c r="FR46" s="276"/>
      <c r="FS46" s="276"/>
      <c r="FT46" s="276"/>
      <c r="FU46" s="276"/>
      <c r="FV46" s="276"/>
      <c r="FW46" s="276"/>
      <c r="FX46" s="276"/>
      <c r="FY46" s="276"/>
      <c r="FZ46" s="276"/>
      <c r="GA46" s="276"/>
      <c r="GB46" s="276"/>
      <c r="GC46" s="276"/>
      <c r="GD46" s="276"/>
      <c r="GE46" s="276"/>
      <c r="GF46" s="276"/>
      <c r="GG46" s="276"/>
      <c r="GH46" s="276"/>
      <c r="GI46" s="276"/>
      <c r="GJ46" s="276"/>
      <c r="GK46" s="276"/>
      <c r="GL46" s="276"/>
      <c r="GM46" s="276"/>
      <c r="GN46" s="276"/>
      <c r="GO46" s="276"/>
      <c r="GP46" s="276"/>
      <c r="GQ46" s="276"/>
      <c r="GR46" s="276"/>
      <c r="GS46" s="276"/>
      <c r="GT46" s="276"/>
      <c r="GU46" s="276"/>
      <c r="GV46" s="276"/>
      <c r="GW46" s="276"/>
      <c r="GX46" s="276"/>
      <c r="GY46" s="276"/>
      <c r="GZ46" s="276"/>
      <c r="HA46" s="276"/>
      <c r="HB46" s="276"/>
      <c r="HC46" s="276"/>
      <c r="HD46" s="276"/>
      <c r="HE46" s="276"/>
      <c r="HF46" s="276"/>
      <c r="HG46" s="276"/>
      <c r="HH46" s="276"/>
      <c r="HI46" s="276"/>
      <c r="HJ46" s="276"/>
      <c r="HK46" s="276"/>
      <c r="HL46" s="276"/>
      <c r="HM46" s="276"/>
      <c r="HN46" s="276"/>
      <c r="HO46" s="276"/>
      <c r="HP46" s="276"/>
      <c r="HQ46" s="276"/>
      <c r="HR46" s="276"/>
      <c r="HS46" s="276"/>
      <c r="HT46" s="276"/>
      <c r="HU46" s="276"/>
      <c r="HV46" s="276"/>
      <c r="HW46" s="276"/>
      <c r="HX46" s="276"/>
      <c r="HY46" s="276"/>
      <c r="HZ46" s="276"/>
      <c r="IA46" s="276"/>
      <c r="IB46" s="276"/>
      <c r="IC46" s="276"/>
      <c r="ID46" s="276"/>
      <c r="IE46" s="276"/>
      <c r="IF46" s="276"/>
      <c r="IG46" s="276"/>
      <c r="IH46" s="276"/>
      <c r="II46" s="276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  <c r="IW46" s="276"/>
      <c r="IX46" s="276"/>
      <c r="IY46" s="276"/>
    </row>
    <row r="47" s="266" customFormat="1" ht="24" customHeight="1" spans="1:259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6"/>
      <c r="GD47" s="276"/>
      <c r="GE47" s="276"/>
      <c r="GF47" s="276"/>
      <c r="GG47" s="276"/>
      <c r="GH47" s="276"/>
      <c r="GI47" s="276"/>
      <c r="GJ47" s="276"/>
      <c r="GK47" s="276"/>
      <c r="GL47" s="276"/>
      <c r="GM47" s="276"/>
      <c r="GN47" s="276"/>
      <c r="GO47" s="276"/>
      <c r="GP47" s="276"/>
      <c r="GQ47" s="276"/>
      <c r="GR47" s="276"/>
      <c r="GS47" s="276"/>
      <c r="GT47" s="276"/>
      <c r="GU47" s="276"/>
      <c r="GV47" s="276"/>
      <c r="GW47" s="276"/>
      <c r="GX47" s="276"/>
      <c r="GY47" s="276"/>
      <c r="GZ47" s="276"/>
      <c r="HA47" s="276"/>
      <c r="HB47" s="276"/>
      <c r="HC47" s="276"/>
      <c r="HD47" s="276"/>
      <c r="HE47" s="276"/>
      <c r="HF47" s="276"/>
      <c r="HG47" s="276"/>
      <c r="HH47" s="276"/>
      <c r="HI47" s="276"/>
      <c r="HJ47" s="276"/>
      <c r="HK47" s="276"/>
      <c r="HL47" s="276"/>
      <c r="HM47" s="276"/>
      <c r="HN47" s="276"/>
      <c r="HO47" s="276"/>
      <c r="HP47" s="276"/>
      <c r="HQ47" s="276"/>
      <c r="HR47" s="276"/>
      <c r="HS47" s="276"/>
      <c r="HT47" s="276"/>
      <c r="HU47" s="276"/>
      <c r="HV47" s="276"/>
      <c r="HW47" s="276"/>
      <c r="HX47" s="276"/>
      <c r="HY47" s="276"/>
      <c r="HZ47" s="276"/>
      <c r="IA47" s="276"/>
      <c r="IB47" s="276"/>
      <c r="IC47" s="276"/>
      <c r="ID47" s="276"/>
      <c r="IE47" s="276"/>
      <c r="IF47" s="276"/>
      <c r="IG47" s="276"/>
      <c r="IH47" s="276"/>
      <c r="II47" s="276"/>
      <c r="IJ47" s="276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  <c r="IW47" s="276"/>
      <c r="IX47" s="276"/>
      <c r="IY47" s="276"/>
    </row>
    <row r="48" s="266" customFormat="1" ht="24" customHeight="1" spans="1:259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6"/>
      <c r="EL48" s="276"/>
      <c r="EM48" s="276"/>
      <c r="EN48" s="276"/>
      <c r="EO48" s="276"/>
      <c r="EP48" s="276"/>
      <c r="EQ48" s="276"/>
      <c r="ER48" s="276"/>
      <c r="ES48" s="276"/>
      <c r="ET48" s="276"/>
      <c r="EU48" s="276"/>
      <c r="EV48" s="276"/>
      <c r="EW48" s="276"/>
      <c r="EX48" s="276"/>
      <c r="EY48" s="276"/>
      <c r="EZ48" s="276"/>
      <c r="FA48" s="276"/>
      <c r="FB48" s="276"/>
      <c r="FC48" s="276"/>
      <c r="FD48" s="276"/>
      <c r="FE48" s="276"/>
      <c r="FF48" s="276"/>
      <c r="FG48" s="276"/>
      <c r="FH48" s="276"/>
      <c r="FI48" s="276"/>
      <c r="FJ48" s="276"/>
      <c r="FK48" s="276"/>
      <c r="FL48" s="276"/>
      <c r="FM48" s="276"/>
      <c r="FN48" s="276"/>
      <c r="FO48" s="276"/>
      <c r="FP48" s="276"/>
      <c r="FQ48" s="276"/>
      <c r="FR48" s="276"/>
      <c r="FS48" s="276"/>
      <c r="FT48" s="276"/>
      <c r="FU48" s="276"/>
      <c r="FV48" s="276"/>
      <c r="FW48" s="276"/>
      <c r="FX48" s="276"/>
      <c r="FY48" s="276"/>
      <c r="FZ48" s="276"/>
      <c r="GA48" s="276"/>
      <c r="GB48" s="276"/>
      <c r="GC48" s="276"/>
      <c r="GD48" s="276"/>
      <c r="GE48" s="276"/>
      <c r="GF48" s="276"/>
      <c r="GG48" s="276"/>
      <c r="GH48" s="276"/>
      <c r="GI48" s="276"/>
      <c r="GJ48" s="276"/>
      <c r="GK48" s="276"/>
      <c r="GL48" s="276"/>
      <c r="GM48" s="276"/>
      <c r="GN48" s="276"/>
      <c r="GO48" s="276"/>
      <c r="GP48" s="276"/>
      <c r="GQ48" s="276"/>
      <c r="GR48" s="276"/>
      <c r="GS48" s="276"/>
      <c r="GT48" s="276"/>
      <c r="GU48" s="276"/>
      <c r="GV48" s="276"/>
      <c r="GW48" s="276"/>
      <c r="GX48" s="276"/>
      <c r="GY48" s="276"/>
      <c r="GZ48" s="276"/>
      <c r="HA48" s="276"/>
      <c r="HB48" s="276"/>
      <c r="HC48" s="276"/>
      <c r="HD48" s="276"/>
      <c r="HE48" s="276"/>
      <c r="HF48" s="276"/>
      <c r="HG48" s="276"/>
      <c r="HH48" s="276"/>
      <c r="HI48" s="276"/>
      <c r="HJ48" s="276"/>
      <c r="HK48" s="276"/>
      <c r="HL48" s="276"/>
      <c r="HM48" s="276"/>
      <c r="HN48" s="276"/>
      <c r="HO48" s="276"/>
      <c r="HP48" s="276"/>
      <c r="HQ48" s="276"/>
      <c r="HR48" s="276"/>
      <c r="HS48" s="276"/>
      <c r="HT48" s="276"/>
      <c r="HU48" s="276"/>
      <c r="HV48" s="276"/>
      <c r="HW48" s="276"/>
      <c r="HX48" s="276"/>
      <c r="HY48" s="276"/>
      <c r="HZ48" s="276"/>
      <c r="IA48" s="276"/>
      <c r="IB48" s="276"/>
      <c r="IC48" s="276"/>
      <c r="ID48" s="276"/>
      <c r="IE48" s="276"/>
      <c r="IF48" s="276"/>
      <c r="IG48" s="276"/>
      <c r="IH48" s="276"/>
      <c r="II48" s="276"/>
      <c r="IJ48" s="276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  <c r="IW48" s="276"/>
      <c r="IX48" s="276"/>
      <c r="IY48" s="276"/>
    </row>
    <row r="49" s="266" customFormat="1" ht="24" customHeight="1" spans="1:259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6"/>
      <c r="EO49" s="276"/>
      <c r="EP49" s="276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6"/>
      <c r="FG49" s="276"/>
      <c r="FH49" s="276"/>
      <c r="FI49" s="276"/>
      <c r="FJ49" s="276"/>
      <c r="FK49" s="276"/>
      <c r="FL49" s="276"/>
      <c r="FM49" s="276"/>
      <c r="FN49" s="276"/>
      <c r="FO49" s="276"/>
      <c r="FP49" s="276"/>
      <c r="FQ49" s="276"/>
      <c r="FR49" s="276"/>
      <c r="FS49" s="276"/>
      <c r="FT49" s="276"/>
      <c r="FU49" s="276"/>
      <c r="FV49" s="276"/>
      <c r="FW49" s="276"/>
      <c r="FX49" s="276"/>
      <c r="FY49" s="276"/>
      <c r="FZ49" s="276"/>
      <c r="GA49" s="276"/>
      <c r="GB49" s="276"/>
      <c r="GC49" s="276"/>
      <c r="GD49" s="276"/>
      <c r="GE49" s="276"/>
      <c r="GF49" s="276"/>
      <c r="GG49" s="276"/>
      <c r="GH49" s="276"/>
      <c r="GI49" s="276"/>
      <c r="GJ49" s="276"/>
      <c r="GK49" s="276"/>
      <c r="GL49" s="276"/>
      <c r="GM49" s="276"/>
      <c r="GN49" s="276"/>
      <c r="GO49" s="276"/>
      <c r="GP49" s="276"/>
      <c r="GQ49" s="276"/>
      <c r="GR49" s="276"/>
      <c r="GS49" s="276"/>
      <c r="GT49" s="276"/>
      <c r="GU49" s="276"/>
      <c r="GV49" s="276"/>
      <c r="GW49" s="276"/>
      <c r="GX49" s="276"/>
      <c r="GY49" s="276"/>
      <c r="GZ49" s="276"/>
      <c r="HA49" s="276"/>
      <c r="HB49" s="276"/>
      <c r="HC49" s="276"/>
      <c r="HD49" s="276"/>
      <c r="HE49" s="276"/>
      <c r="HF49" s="276"/>
      <c r="HG49" s="276"/>
      <c r="HH49" s="276"/>
      <c r="HI49" s="276"/>
      <c r="HJ49" s="276"/>
      <c r="HK49" s="276"/>
      <c r="HL49" s="276"/>
      <c r="HM49" s="276"/>
      <c r="HN49" s="276"/>
      <c r="HO49" s="276"/>
      <c r="HP49" s="276"/>
      <c r="HQ49" s="276"/>
      <c r="HR49" s="276"/>
      <c r="HS49" s="276"/>
      <c r="HT49" s="276"/>
      <c r="HU49" s="276"/>
      <c r="HV49" s="276"/>
      <c r="HW49" s="276"/>
      <c r="HX49" s="276"/>
      <c r="HY49" s="276"/>
      <c r="HZ49" s="276"/>
      <c r="IA49" s="276"/>
      <c r="IB49" s="276"/>
      <c r="IC49" s="276"/>
      <c r="ID49" s="276"/>
      <c r="IE49" s="276"/>
      <c r="IF49" s="276"/>
      <c r="IG49" s="276"/>
      <c r="IH49" s="276"/>
      <c r="II49" s="276"/>
      <c r="IJ49" s="276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  <c r="IW49" s="276"/>
      <c r="IX49" s="276"/>
      <c r="IY49" s="276"/>
    </row>
    <row r="50" s="266" customFormat="1" ht="24" customHeight="1" spans="1:259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6"/>
      <c r="EO50" s="276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6"/>
      <c r="GH50" s="276"/>
      <c r="GI50" s="276"/>
      <c r="GJ50" s="276"/>
      <c r="GK50" s="276"/>
      <c r="GL50" s="276"/>
      <c r="GM50" s="276"/>
      <c r="GN50" s="276"/>
      <c r="GO50" s="276"/>
      <c r="GP50" s="276"/>
      <c r="GQ50" s="276"/>
      <c r="GR50" s="276"/>
      <c r="GS50" s="276"/>
      <c r="GT50" s="276"/>
      <c r="GU50" s="276"/>
      <c r="GV50" s="276"/>
      <c r="GW50" s="276"/>
      <c r="GX50" s="276"/>
      <c r="GY50" s="276"/>
      <c r="GZ50" s="276"/>
      <c r="HA50" s="276"/>
      <c r="HB50" s="276"/>
      <c r="HC50" s="276"/>
      <c r="HD50" s="276"/>
      <c r="HE50" s="276"/>
      <c r="HF50" s="276"/>
      <c r="HG50" s="276"/>
      <c r="HH50" s="276"/>
      <c r="HI50" s="276"/>
      <c r="HJ50" s="276"/>
      <c r="HK50" s="276"/>
      <c r="HL50" s="276"/>
      <c r="HM50" s="276"/>
      <c r="HN50" s="276"/>
      <c r="HO50" s="276"/>
      <c r="HP50" s="276"/>
      <c r="HQ50" s="276"/>
      <c r="HR50" s="276"/>
      <c r="HS50" s="276"/>
      <c r="HT50" s="276"/>
      <c r="HU50" s="276"/>
      <c r="HV50" s="276"/>
      <c r="HW50" s="276"/>
      <c r="HX50" s="276"/>
      <c r="HY50" s="276"/>
      <c r="HZ50" s="276"/>
      <c r="IA50" s="276"/>
      <c r="IB50" s="276"/>
      <c r="IC50" s="276"/>
      <c r="ID50" s="276"/>
      <c r="IE50" s="276"/>
      <c r="IF50" s="276"/>
      <c r="IG50" s="276"/>
      <c r="IH50" s="276"/>
      <c r="II50" s="276"/>
      <c r="IJ50" s="276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  <c r="IW50" s="276"/>
      <c r="IX50" s="276"/>
      <c r="IY50" s="276"/>
    </row>
    <row r="51" s="266" customFormat="1" ht="24" customHeight="1" spans="1:259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6"/>
      <c r="EL51" s="276"/>
      <c r="EM51" s="276"/>
      <c r="EN51" s="276"/>
      <c r="EO51" s="276"/>
      <c r="EP51" s="276"/>
      <c r="EQ51" s="276"/>
      <c r="ER51" s="276"/>
      <c r="ES51" s="276"/>
      <c r="ET51" s="276"/>
      <c r="EU51" s="276"/>
      <c r="EV51" s="276"/>
      <c r="EW51" s="276"/>
      <c r="EX51" s="276"/>
      <c r="EY51" s="276"/>
      <c r="EZ51" s="276"/>
      <c r="FA51" s="276"/>
      <c r="FB51" s="276"/>
      <c r="FC51" s="276"/>
      <c r="FD51" s="276"/>
      <c r="FE51" s="276"/>
      <c r="FF51" s="276"/>
      <c r="FG51" s="276"/>
      <c r="FH51" s="276"/>
      <c r="FI51" s="276"/>
      <c r="FJ51" s="276"/>
      <c r="FK51" s="276"/>
      <c r="FL51" s="276"/>
      <c r="FM51" s="276"/>
      <c r="FN51" s="276"/>
      <c r="FO51" s="276"/>
      <c r="FP51" s="276"/>
      <c r="FQ51" s="276"/>
      <c r="FR51" s="276"/>
      <c r="FS51" s="276"/>
      <c r="FT51" s="276"/>
      <c r="FU51" s="276"/>
      <c r="FV51" s="276"/>
      <c r="FW51" s="276"/>
      <c r="FX51" s="276"/>
      <c r="FY51" s="276"/>
      <c r="FZ51" s="276"/>
      <c r="GA51" s="276"/>
      <c r="GB51" s="276"/>
      <c r="GC51" s="276"/>
      <c r="GD51" s="276"/>
      <c r="GE51" s="276"/>
      <c r="GF51" s="276"/>
      <c r="GG51" s="276"/>
      <c r="GH51" s="276"/>
      <c r="GI51" s="276"/>
      <c r="GJ51" s="276"/>
      <c r="GK51" s="276"/>
      <c r="GL51" s="276"/>
      <c r="GM51" s="276"/>
      <c r="GN51" s="276"/>
      <c r="GO51" s="276"/>
      <c r="GP51" s="276"/>
      <c r="GQ51" s="276"/>
      <c r="GR51" s="276"/>
      <c r="GS51" s="276"/>
      <c r="GT51" s="276"/>
      <c r="GU51" s="276"/>
      <c r="GV51" s="276"/>
      <c r="GW51" s="276"/>
      <c r="GX51" s="276"/>
      <c r="GY51" s="276"/>
      <c r="GZ51" s="276"/>
      <c r="HA51" s="276"/>
      <c r="HB51" s="276"/>
      <c r="HC51" s="276"/>
      <c r="HD51" s="276"/>
      <c r="HE51" s="276"/>
      <c r="HF51" s="276"/>
      <c r="HG51" s="276"/>
      <c r="HH51" s="276"/>
      <c r="HI51" s="276"/>
      <c r="HJ51" s="276"/>
      <c r="HK51" s="276"/>
      <c r="HL51" s="276"/>
      <c r="HM51" s="276"/>
      <c r="HN51" s="276"/>
      <c r="HO51" s="276"/>
      <c r="HP51" s="276"/>
      <c r="HQ51" s="276"/>
      <c r="HR51" s="276"/>
      <c r="HS51" s="276"/>
      <c r="HT51" s="276"/>
      <c r="HU51" s="276"/>
      <c r="HV51" s="276"/>
      <c r="HW51" s="276"/>
      <c r="HX51" s="276"/>
      <c r="HY51" s="276"/>
      <c r="HZ51" s="276"/>
      <c r="IA51" s="276"/>
      <c r="IB51" s="276"/>
      <c r="IC51" s="276"/>
      <c r="ID51" s="276"/>
      <c r="IE51" s="276"/>
      <c r="IF51" s="276"/>
      <c r="IG51" s="276"/>
      <c r="IH51" s="276"/>
      <c r="II51" s="276"/>
      <c r="IJ51" s="276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  <c r="IW51" s="276"/>
      <c r="IX51" s="276"/>
      <c r="IY51" s="276"/>
    </row>
    <row r="52" s="266" customFormat="1" ht="24" customHeight="1" spans="1:259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6"/>
      <c r="EL52" s="276"/>
      <c r="EM52" s="276"/>
      <c r="EN52" s="276"/>
      <c r="EO52" s="276"/>
      <c r="EP52" s="276"/>
      <c r="EQ52" s="276"/>
      <c r="ER52" s="276"/>
      <c r="ES52" s="276"/>
      <c r="ET52" s="276"/>
      <c r="EU52" s="276"/>
      <c r="EV52" s="276"/>
      <c r="EW52" s="276"/>
      <c r="EX52" s="276"/>
      <c r="EY52" s="276"/>
      <c r="EZ52" s="276"/>
      <c r="FA52" s="276"/>
      <c r="FB52" s="276"/>
      <c r="FC52" s="276"/>
      <c r="FD52" s="276"/>
      <c r="FE52" s="276"/>
      <c r="FF52" s="276"/>
      <c r="FG52" s="276"/>
      <c r="FH52" s="276"/>
      <c r="FI52" s="276"/>
      <c r="FJ52" s="276"/>
      <c r="FK52" s="276"/>
      <c r="FL52" s="276"/>
      <c r="FM52" s="276"/>
      <c r="FN52" s="276"/>
      <c r="FO52" s="276"/>
      <c r="FP52" s="276"/>
      <c r="FQ52" s="276"/>
      <c r="FR52" s="276"/>
      <c r="FS52" s="276"/>
      <c r="FT52" s="276"/>
      <c r="FU52" s="276"/>
      <c r="FV52" s="276"/>
      <c r="FW52" s="276"/>
      <c r="FX52" s="276"/>
      <c r="FY52" s="276"/>
      <c r="FZ52" s="276"/>
      <c r="GA52" s="276"/>
      <c r="GB52" s="276"/>
      <c r="GC52" s="276"/>
      <c r="GD52" s="276"/>
      <c r="GE52" s="276"/>
      <c r="GF52" s="276"/>
      <c r="GG52" s="276"/>
      <c r="GH52" s="276"/>
      <c r="GI52" s="276"/>
      <c r="GJ52" s="276"/>
      <c r="GK52" s="276"/>
      <c r="GL52" s="276"/>
      <c r="GM52" s="276"/>
      <c r="GN52" s="276"/>
      <c r="GO52" s="276"/>
      <c r="GP52" s="276"/>
      <c r="GQ52" s="276"/>
      <c r="GR52" s="276"/>
      <c r="GS52" s="276"/>
      <c r="GT52" s="276"/>
      <c r="GU52" s="276"/>
      <c r="GV52" s="276"/>
      <c r="GW52" s="276"/>
      <c r="GX52" s="276"/>
      <c r="GY52" s="276"/>
      <c r="GZ52" s="276"/>
      <c r="HA52" s="276"/>
      <c r="HB52" s="276"/>
      <c r="HC52" s="276"/>
      <c r="HD52" s="276"/>
      <c r="HE52" s="276"/>
      <c r="HF52" s="276"/>
      <c r="HG52" s="276"/>
      <c r="HH52" s="276"/>
      <c r="HI52" s="276"/>
      <c r="HJ52" s="276"/>
      <c r="HK52" s="276"/>
      <c r="HL52" s="276"/>
      <c r="HM52" s="276"/>
      <c r="HN52" s="276"/>
      <c r="HO52" s="276"/>
      <c r="HP52" s="276"/>
      <c r="HQ52" s="276"/>
      <c r="HR52" s="276"/>
      <c r="HS52" s="276"/>
      <c r="HT52" s="276"/>
      <c r="HU52" s="276"/>
      <c r="HV52" s="276"/>
      <c r="HW52" s="276"/>
      <c r="HX52" s="276"/>
      <c r="HY52" s="276"/>
      <c r="HZ52" s="276"/>
      <c r="IA52" s="276"/>
      <c r="IB52" s="276"/>
      <c r="IC52" s="276"/>
      <c r="ID52" s="276"/>
      <c r="IE52" s="276"/>
      <c r="IF52" s="276"/>
      <c r="IG52" s="276"/>
      <c r="IH52" s="276"/>
      <c r="II52" s="276"/>
      <c r="IJ52" s="276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  <c r="IW52" s="276"/>
      <c r="IX52" s="276"/>
      <c r="IY52" s="276"/>
    </row>
    <row r="53" s="266" customFormat="1" ht="24" customHeight="1" spans="1:259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  <c r="EL53" s="276"/>
      <c r="EM53" s="276"/>
      <c r="EN53" s="276"/>
      <c r="EO53" s="276"/>
      <c r="EP53" s="276"/>
      <c r="EQ53" s="276"/>
      <c r="ER53" s="276"/>
      <c r="ES53" s="276"/>
      <c r="ET53" s="276"/>
      <c r="EU53" s="276"/>
      <c r="EV53" s="276"/>
      <c r="EW53" s="276"/>
      <c r="EX53" s="276"/>
      <c r="EY53" s="276"/>
      <c r="EZ53" s="276"/>
      <c r="FA53" s="276"/>
      <c r="FB53" s="276"/>
      <c r="FC53" s="276"/>
      <c r="FD53" s="276"/>
      <c r="FE53" s="276"/>
      <c r="FF53" s="276"/>
      <c r="FG53" s="276"/>
      <c r="FH53" s="276"/>
      <c r="FI53" s="276"/>
      <c r="FJ53" s="276"/>
      <c r="FK53" s="276"/>
      <c r="FL53" s="276"/>
      <c r="FM53" s="276"/>
      <c r="FN53" s="276"/>
      <c r="FO53" s="276"/>
      <c r="FP53" s="276"/>
      <c r="FQ53" s="276"/>
      <c r="FR53" s="276"/>
      <c r="FS53" s="276"/>
      <c r="FT53" s="276"/>
      <c r="FU53" s="276"/>
      <c r="FV53" s="276"/>
      <c r="FW53" s="276"/>
      <c r="FX53" s="276"/>
      <c r="FY53" s="276"/>
      <c r="FZ53" s="276"/>
      <c r="GA53" s="276"/>
      <c r="GB53" s="276"/>
      <c r="GC53" s="276"/>
      <c r="GD53" s="276"/>
      <c r="GE53" s="276"/>
      <c r="GF53" s="276"/>
      <c r="GG53" s="276"/>
      <c r="GH53" s="276"/>
      <c r="GI53" s="276"/>
      <c r="GJ53" s="276"/>
      <c r="GK53" s="276"/>
      <c r="GL53" s="276"/>
      <c r="GM53" s="276"/>
      <c r="GN53" s="276"/>
      <c r="GO53" s="276"/>
      <c r="GP53" s="276"/>
      <c r="GQ53" s="276"/>
      <c r="GR53" s="276"/>
      <c r="GS53" s="276"/>
      <c r="GT53" s="276"/>
      <c r="GU53" s="276"/>
      <c r="GV53" s="276"/>
      <c r="GW53" s="276"/>
      <c r="GX53" s="276"/>
      <c r="GY53" s="276"/>
      <c r="GZ53" s="276"/>
      <c r="HA53" s="276"/>
      <c r="HB53" s="276"/>
      <c r="HC53" s="276"/>
      <c r="HD53" s="276"/>
      <c r="HE53" s="276"/>
      <c r="HF53" s="276"/>
      <c r="HG53" s="276"/>
      <c r="HH53" s="276"/>
      <c r="HI53" s="276"/>
      <c r="HJ53" s="276"/>
      <c r="HK53" s="276"/>
      <c r="HL53" s="276"/>
      <c r="HM53" s="276"/>
      <c r="HN53" s="276"/>
      <c r="HO53" s="276"/>
      <c r="HP53" s="276"/>
      <c r="HQ53" s="276"/>
      <c r="HR53" s="276"/>
      <c r="HS53" s="276"/>
      <c r="HT53" s="276"/>
      <c r="HU53" s="276"/>
      <c r="HV53" s="276"/>
      <c r="HW53" s="276"/>
      <c r="HX53" s="276"/>
      <c r="HY53" s="276"/>
      <c r="HZ53" s="276"/>
      <c r="IA53" s="276"/>
      <c r="IB53" s="276"/>
      <c r="IC53" s="276"/>
      <c r="ID53" s="276"/>
      <c r="IE53" s="276"/>
      <c r="IF53" s="276"/>
      <c r="IG53" s="276"/>
      <c r="IH53" s="276"/>
      <c r="II53" s="276"/>
      <c r="IJ53" s="276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  <c r="IW53" s="276"/>
      <c r="IX53" s="276"/>
      <c r="IY53" s="276"/>
    </row>
    <row r="54" s="266" customFormat="1" ht="24" customHeight="1" spans="1:259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6"/>
      <c r="EO54" s="276"/>
      <c r="EP54" s="276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6"/>
      <c r="FI54" s="276"/>
      <c r="FJ54" s="276"/>
      <c r="FK54" s="276"/>
      <c r="FL54" s="276"/>
      <c r="FM54" s="276"/>
      <c r="FN54" s="276"/>
      <c r="FO54" s="276"/>
      <c r="FP54" s="276"/>
      <c r="FQ54" s="276"/>
      <c r="FR54" s="276"/>
      <c r="FS54" s="276"/>
      <c r="FT54" s="276"/>
      <c r="FU54" s="276"/>
      <c r="FV54" s="276"/>
      <c r="FW54" s="276"/>
      <c r="FX54" s="276"/>
      <c r="FY54" s="276"/>
      <c r="FZ54" s="276"/>
      <c r="GA54" s="276"/>
      <c r="GB54" s="276"/>
      <c r="GC54" s="276"/>
      <c r="GD54" s="276"/>
      <c r="GE54" s="276"/>
      <c r="GF54" s="276"/>
      <c r="GG54" s="276"/>
      <c r="GH54" s="276"/>
      <c r="GI54" s="276"/>
      <c r="GJ54" s="276"/>
      <c r="GK54" s="276"/>
      <c r="GL54" s="276"/>
      <c r="GM54" s="276"/>
      <c r="GN54" s="276"/>
      <c r="GO54" s="276"/>
      <c r="GP54" s="276"/>
      <c r="GQ54" s="276"/>
      <c r="GR54" s="276"/>
      <c r="GS54" s="276"/>
      <c r="GT54" s="276"/>
      <c r="GU54" s="276"/>
      <c r="GV54" s="276"/>
      <c r="GW54" s="276"/>
      <c r="GX54" s="276"/>
      <c r="GY54" s="276"/>
      <c r="GZ54" s="276"/>
      <c r="HA54" s="276"/>
      <c r="HB54" s="276"/>
      <c r="HC54" s="276"/>
      <c r="HD54" s="276"/>
      <c r="HE54" s="276"/>
      <c r="HF54" s="276"/>
      <c r="HG54" s="276"/>
      <c r="HH54" s="276"/>
      <c r="HI54" s="276"/>
      <c r="HJ54" s="276"/>
      <c r="HK54" s="276"/>
      <c r="HL54" s="276"/>
      <c r="HM54" s="276"/>
      <c r="HN54" s="276"/>
      <c r="HO54" s="276"/>
      <c r="HP54" s="276"/>
      <c r="HQ54" s="276"/>
      <c r="HR54" s="276"/>
      <c r="HS54" s="276"/>
      <c r="HT54" s="276"/>
      <c r="HU54" s="276"/>
      <c r="HV54" s="276"/>
      <c r="HW54" s="276"/>
      <c r="HX54" s="276"/>
      <c r="HY54" s="276"/>
      <c r="HZ54" s="276"/>
      <c r="IA54" s="276"/>
      <c r="IB54" s="276"/>
      <c r="IC54" s="276"/>
      <c r="ID54" s="276"/>
      <c r="IE54" s="276"/>
      <c r="IF54" s="276"/>
      <c r="IG54" s="276"/>
      <c r="IH54" s="276"/>
      <c r="II54" s="276"/>
      <c r="IJ54" s="276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  <c r="IW54" s="276"/>
      <c r="IX54" s="276"/>
      <c r="IY54" s="276"/>
    </row>
    <row r="55" s="266" customFormat="1" ht="24" customHeight="1" spans="1:259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  <c r="FF55" s="276"/>
      <c r="FG55" s="276"/>
      <c r="FH55" s="276"/>
      <c r="FI55" s="276"/>
      <c r="FJ55" s="276"/>
      <c r="FK55" s="276"/>
      <c r="FL55" s="276"/>
      <c r="FM55" s="276"/>
      <c r="FN55" s="276"/>
      <c r="FO55" s="276"/>
      <c r="FP55" s="276"/>
      <c r="FQ55" s="276"/>
      <c r="FR55" s="276"/>
      <c r="FS55" s="276"/>
      <c r="FT55" s="276"/>
      <c r="FU55" s="276"/>
      <c r="FV55" s="276"/>
      <c r="FW55" s="276"/>
      <c r="FX55" s="276"/>
      <c r="FY55" s="276"/>
      <c r="FZ55" s="276"/>
      <c r="GA55" s="276"/>
      <c r="GB55" s="276"/>
      <c r="GC55" s="276"/>
      <c r="GD55" s="276"/>
      <c r="GE55" s="276"/>
      <c r="GF55" s="276"/>
      <c r="GG55" s="276"/>
      <c r="GH55" s="276"/>
      <c r="GI55" s="276"/>
      <c r="GJ55" s="276"/>
      <c r="GK55" s="276"/>
      <c r="GL55" s="276"/>
      <c r="GM55" s="276"/>
      <c r="GN55" s="276"/>
      <c r="GO55" s="276"/>
      <c r="GP55" s="276"/>
      <c r="GQ55" s="276"/>
      <c r="GR55" s="276"/>
      <c r="GS55" s="276"/>
      <c r="GT55" s="276"/>
      <c r="GU55" s="276"/>
      <c r="GV55" s="276"/>
      <c r="GW55" s="276"/>
      <c r="GX55" s="276"/>
      <c r="GY55" s="276"/>
      <c r="GZ55" s="276"/>
      <c r="HA55" s="276"/>
      <c r="HB55" s="276"/>
      <c r="HC55" s="276"/>
      <c r="HD55" s="276"/>
      <c r="HE55" s="276"/>
      <c r="HF55" s="276"/>
      <c r="HG55" s="276"/>
      <c r="HH55" s="276"/>
      <c r="HI55" s="276"/>
      <c r="HJ55" s="276"/>
      <c r="HK55" s="276"/>
      <c r="HL55" s="276"/>
      <c r="HM55" s="276"/>
      <c r="HN55" s="276"/>
      <c r="HO55" s="276"/>
      <c r="HP55" s="276"/>
      <c r="HQ55" s="276"/>
      <c r="HR55" s="276"/>
      <c r="HS55" s="276"/>
      <c r="HT55" s="276"/>
      <c r="HU55" s="276"/>
      <c r="HV55" s="276"/>
      <c r="HW55" s="276"/>
      <c r="HX55" s="276"/>
      <c r="HY55" s="276"/>
      <c r="HZ55" s="276"/>
      <c r="IA55" s="276"/>
      <c r="IB55" s="276"/>
      <c r="IC55" s="276"/>
      <c r="ID55" s="276"/>
      <c r="IE55" s="276"/>
      <c r="IF55" s="276"/>
      <c r="IG55" s="276"/>
      <c r="IH55" s="276"/>
      <c r="II55" s="276"/>
      <c r="IJ55" s="276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  <c r="IW55" s="276"/>
      <c r="IX55" s="276"/>
      <c r="IY55" s="276"/>
    </row>
    <row r="56" s="266" customFormat="1" ht="24" customHeight="1" spans="1:259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6"/>
      <c r="DD56" s="276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6"/>
      <c r="EO56" s="276"/>
      <c r="EP56" s="276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  <c r="FF56" s="276"/>
      <c r="FG56" s="276"/>
      <c r="FH56" s="276"/>
      <c r="FI56" s="276"/>
      <c r="FJ56" s="276"/>
      <c r="FK56" s="276"/>
      <c r="FL56" s="276"/>
      <c r="FM56" s="276"/>
      <c r="FN56" s="276"/>
      <c r="FO56" s="276"/>
      <c r="FP56" s="276"/>
      <c r="FQ56" s="276"/>
      <c r="FR56" s="276"/>
      <c r="FS56" s="276"/>
      <c r="FT56" s="276"/>
      <c r="FU56" s="276"/>
      <c r="FV56" s="276"/>
      <c r="FW56" s="276"/>
      <c r="FX56" s="276"/>
      <c r="FY56" s="276"/>
      <c r="FZ56" s="276"/>
      <c r="GA56" s="276"/>
      <c r="GB56" s="276"/>
      <c r="GC56" s="276"/>
      <c r="GD56" s="276"/>
      <c r="GE56" s="276"/>
      <c r="GF56" s="276"/>
      <c r="GG56" s="276"/>
      <c r="GH56" s="276"/>
      <c r="GI56" s="276"/>
      <c r="GJ56" s="276"/>
      <c r="GK56" s="276"/>
      <c r="GL56" s="276"/>
      <c r="GM56" s="276"/>
      <c r="GN56" s="276"/>
      <c r="GO56" s="276"/>
      <c r="GP56" s="276"/>
      <c r="GQ56" s="276"/>
      <c r="GR56" s="276"/>
      <c r="GS56" s="276"/>
      <c r="GT56" s="276"/>
      <c r="GU56" s="276"/>
      <c r="GV56" s="276"/>
      <c r="GW56" s="276"/>
      <c r="GX56" s="276"/>
      <c r="GY56" s="276"/>
      <c r="GZ56" s="276"/>
      <c r="HA56" s="276"/>
      <c r="HB56" s="276"/>
      <c r="HC56" s="276"/>
      <c r="HD56" s="276"/>
      <c r="HE56" s="276"/>
      <c r="HF56" s="276"/>
      <c r="HG56" s="276"/>
      <c r="HH56" s="276"/>
      <c r="HI56" s="276"/>
      <c r="HJ56" s="276"/>
      <c r="HK56" s="276"/>
      <c r="HL56" s="276"/>
      <c r="HM56" s="276"/>
      <c r="HN56" s="276"/>
      <c r="HO56" s="276"/>
      <c r="HP56" s="276"/>
      <c r="HQ56" s="276"/>
      <c r="HR56" s="276"/>
      <c r="HS56" s="276"/>
      <c r="HT56" s="276"/>
      <c r="HU56" s="276"/>
      <c r="HV56" s="276"/>
      <c r="HW56" s="276"/>
      <c r="HX56" s="276"/>
      <c r="HY56" s="276"/>
      <c r="HZ56" s="276"/>
      <c r="IA56" s="276"/>
      <c r="IB56" s="276"/>
      <c r="IC56" s="276"/>
      <c r="ID56" s="276"/>
      <c r="IE56" s="276"/>
      <c r="IF56" s="276"/>
      <c r="IG56" s="276"/>
      <c r="IH56" s="276"/>
      <c r="II56" s="276"/>
      <c r="IJ56" s="276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  <c r="IW56" s="276"/>
      <c r="IX56" s="276"/>
      <c r="IY56" s="276"/>
    </row>
    <row r="57" s="266" customFormat="1" ht="24" customHeight="1" spans="1:259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6"/>
      <c r="EO57" s="276"/>
      <c r="EP57" s="276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  <c r="FF57" s="276"/>
      <c r="FG57" s="276"/>
      <c r="FH57" s="276"/>
      <c r="FI57" s="276"/>
      <c r="FJ57" s="276"/>
      <c r="FK57" s="276"/>
      <c r="FL57" s="276"/>
      <c r="FM57" s="276"/>
      <c r="FN57" s="276"/>
      <c r="FO57" s="276"/>
      <c r="FP57" s="276"/>
      <c r="FQ57" s="276"/>
      <c r="FR57" s="276"/>
      <c r="FS57" s="276"/>
      <c r="FT57" s="276"/>
      <c r="FU57" s="276"/>
      <c r="FV57" s="276"/>
      <c r="FW57" s="276"/>
      <c r="FX57" s="276"/>
      <c r="FY57" s="276"/>
      <c r="FZ57" s="276"/>
      <c r="GA57" s="276"/>
      <c r="GB57" s="276"/>
      <c r="GC57" s="276"/>
      <c r="GD57" s="276"/>
      <c r="GE57" s="276"/>
      <c r="GF57" s="276"/>
      <c r="GG57" s="276"/>
      <c r="GH57" s="276"/>
      <c r="GI57" s="276"/>
      <c r="GJ57" s="276"/>
      <c r="GK57" s="276"/>
      <c r="GL57" s="276"/>
      <c r="GM57" s="276"/>
      <c r="GN57" s="276"/>
      <c r="GO57" s="276"/>
      <c r="GP57" s="276"/>
      <c r="GQ57" s="276"/>
      <c r="GR57" s="276"/>
      <c r="GS57" s="276"/>
      <c r="GT57" s="276"/>
      <c r="GU57" s="276"/>
      <c r="GV57" s="276"/>
      <c r="GW57" s="276"/>
      <c r="GX57" s="276"/>
      <c r="GY57" s="276"/>
      <c r="GZ57" s="276"/>
      <c r="HA57" s="276"/>
      <c r="HB57" s="276"/>
      <c r="HC57" s="276"/>
      <c r="HD57" s="276"/>
      <c r="HE57" s="276"/>
      <c r="HF57" s="276"/>
      <c r="HG57" s="276"/>
      <c r="HH57" s="276"/>
      <c r="HI57" s="276"/>
      <c r="HJ57" s="276"/>
      <c r="HK57" s="276"/>
      <c r="HL57" s="276"/>
      <c r="HM57" s="276"/>
      <c r="HN57" s="276"/>
      <c r="HO57" s="276"/>
      <c r="HP57" s="276"/>
      <c r="HQ57" s="276"/>
      <c r="HR57" s="276"/>
      <c r="HS57" s="276"/>
      <c r="HT57" s="276"/>
      <c r="HU57" s="276"/>
      <c r="HV57" s="276"/>
      <c r="HW57" s="276"/>
      <c r="HX57" s="276"/>
      <c r="HY57" s="276"/>
      <c r="HZ57" s="276"/>
      <c r="IA57" s="276"/>
      <c r="IB57" s="276"/>
      <c r="IC57" s="276"/>
      <c r="ID57" s="276"/>
      <c r="IE57" s="276"/>
      <c r="IF57" s="276"/>
      <c r="IG57" s="276"/>
      <c r="IH57" s="276"/>
      <c r="II57" s="276"/>
      <c r="IJ57" s="276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  <c r="IW57" s="276"/>
      <c r="IX57" s="276"/>
      <c r="IY57" s="276"/>
    </row>
    <row r="58" s="266" customFormat="1" ht="24" customHeight="1" spans="1:259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6"/>
      <c r="CU58" s="276"/>
      <c r="CV58" s="276"/>
      <c r="CW58" s="276"/>
      <c r="CX58" s="276"/>
      <c r="CY58" s="276"/>
      <c r="CZ58" s="276"/>
      <c r="DA58" s="276"/>
      <c r="DB58" s="276"/>
      <c r="DC58" s="276"/>
      <c r="DD58" s="276"/>
      <c r="DE58" s="276"/>
      <c r="DF58" s="276"/>
      <c r="DG58" s="276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6"/>
      <c r="EO58" s="276"/>
      <c r="EP58" s="276"/>
      <c r="EQ58" s="276"/>
      <c r="ER58" s="276"/>
      <c r="ES58" s="276"/>
      <c r="ET58" s="276"/>
      <c r="EU58" s="276"/>
      <c r="EV58" s="276"/>
      <c r="EW58" s="276"/>
      <c r="EX58" s="276"/>
      <c r="EY58" s="276"/>
      <c r="EZ58" s="276"/>
      <c r="FA58" s="276"/>
      <c r="FB58" s="276"/>
      <c r="FC58" s="276"/>
      <c r="FD58" s="276"/>
      <c r="FE58" s="276"/>
      <c r="FF58" s="276"/>
      <c r="FG58" s="276"/>
      <c r="FH58" s="276"/>
      <c r="FI58" s="276"/>
      <c r="FJ58" s="276"/>
      <c r="FK58" s="276"/>
      <c r="FL58" s="276"/>
      <c r="FM58" s="276"/>
      <c r="FN58" s="276"/>
      <c r="FO58" s="276"/>
      <c r="FP58" s="276"/>
      <c r="FQ58" s="276"/>
      <c r="FR58" s="276"/>
      <c r="FS58" s="276"/>
      <c r="FT58" s="276"/>
      <c r="FU58" s="276"/>
      <c r="FV58" s="276"/>
      <c r="FW58" s="276"/>
      <c r="FX58" s="276"/>
      <c r="FY58" s="276"/>
      <c r="FZ58" s="276"/>
      <c r="GA58" s="276"/>
      <c r="GB58" s="276"/>
      <c r="GC58" s="276"/>
      <c r="GD58" s="276"/>
      <c r="GE58" s="276"/>
      <c r="GF58" s="276"/>
      <c r="GG58" s="276"/>
      <c r="GH58" s="276"/>
      <c r="GI58" s="276"/>
      <c r="GJ58" s="276"/>
      <c r="GK58" s="276"/>
      <c r="GL58" s="276"/>
      <c r="GM58" s="276"/>
      <c r="GN58" s="276"/>
      <c r="GO58" s="276"/>
      <c r="GP58" s="276"/>
      <c r="GQ58" s="276"/>
      <c r="GR58" s="276"/>
      <c r="GS58" s="276"/>
      <c r="GT58" s="276"/>
      <c r="GU58" s="276"/>
      <c r="GV58" s="276"/>
      <c r="GW58" s="276"/>
      <c r="GX58" s="276"/>
      <c r="GY58" s="276"/>
      <c r="GZ58" s="276"/>
      <c r="HA58" s="276"/>
      <c r="HB58" s="276"/>
      <c r="HC58" s="276"/>
      <c r="HD58" s="276"/>
      <c r="HE58" s="276"/>
      <c r="HF58" s="276"/>
      <c r="HG58" s="276"/>
      <c r="HH58" s="276"/>
      <c r="HI58" s="276"/>
      <c r="HJ58" s="276"/>
      <c r="HK58" s="276"/>
      <c r="HL58" s="276"/>
      <c r="HM58" s="276"/>
      <c r="HN58" s="276"/>
      <c r="HO58" s="276"/>
      <c r="HP58" s="276"/>
      <c r="HQ58" s="276"/>
      <c r="HR58" s="276"/>
      <c r="HS58" s="276"/>
      <c r="HT58" s="276"/>
      <c r="HU58" s="276"/>
      <c r="HV58" s="276"/>
      <c r="HW58" s="276"/>
      <c r="HX58" s="276"/>
      <c r="HY58" s="276"/>
      <c r="HZ58" s="276"/>
      <c r="IA58" s="276"/>
      <c r="IB58" s="276"/>
      <c r="IC58" s="276"/>
      <c r="ID58" s="276"/>
      <c r="IE58" s="276"/>
      <c r="IF58" s="276"/>
      <c r="IG58" s="276"/>
      <c r="IH58" s="276"/>
      <c r="II58" s="276"/>
      <c r="IJ58" s="276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  <c r="IW58" s="276"/>
      <c r="IX58" s="276"/>
      <c r="IY58" s="276"/>
    </row>
    <row r="59" s="266" customFormat="1" ht="24" customHeight="1" spans="1:259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6"/>
      <c r="FI59" s="276"/>
      <c r="FJ59" s="276"/>
      <c r="FK59" s="276"/>
      <c r="FL59" s="276"/>
      <c r="FM59" s="276"/>
      <c r="FN59" s="276"/>
      <c r="FO59" s="276"/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76"/>
      <c r="GK59" s="276"/>
      <c r="GL59" s="276"/>
      <c r="GM59" s="276"/>
      <c r="GN59" s="276"/>
      <c r="GO59" s="276"/>
      <c r="GP59" s="276"/>
      <c r="GQ59" s="276"/>
      <c r="GR59" s="276"/>
      <c r="GS59" s="276"/>
      <c r="GT59" s="276"/>
      <c r="GU59" s="276"/>
      <c r="GV59" s="276"/>
      <c r="GW59" s="276"/>
      <c r="GX59" s="276"/>
      <c r="GY59" s="276"/>
      <c r="GZ59" s="276"/>
      <c r="HA59" s="276"/>
      <c r="HB59" s="276"/>
      <c r="HC59" s="276"/>
      <c r="HD59" s="276"/>
      <c r="HE59" s="276"/>
      <c r="HF59" s="276"/>
      <c r="HG59" s="276"/>
      <c r="HH59" s="276"/>
      <c r="HI59" s="276"/>
      <c r="HJ59" s="276"/>
      <c r="HK59" s="276"/>
      <c r="HL59" s="276"/>
      <c r="HM59" s="276"/>
      <c r="HN59" s="276"/>
      <c r="HO59" s="276"/>
      <c r="HP59" s="276"/>
      <c r="HQ59" s="276"/>
      <c r="HR59" s="276"/>
      <c r="HS59" s="276"/>
      <c r="HT59" s="276"/>
      <c r="HU59" s="276"/>
      <c r="HV59" s="276"/>
      <c r="HW59" s="276"/>
      <c r="HX59" s="276"/>
      <c r="HY59" s="276"/>
      <c r="HZ59" s="276"/>
      <c r="IA59" s="276"/>
      <c r="IB59" s="276"/>
      <c r="IC59" s="276"/>
      <c r="ID59" s="276"/>
      <c r="IE59" s="276"/>
      <c r="IF59" s="276"/>
      <c r="IG59" s="276"/>
      <c r="IH59" s="276"/>
      <c r="II59" s="276"/>
      <c r="IJ59" s="276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  <c r="IW59" s="276"/>
      <c r="IX59" s="276"/>
      <c r="IY59" s="276"/>
    </row>
    <row r="60" s="266" customFormat="1" ht="24" customHeight="1" spans="1:259">
      <c r="A60" s="276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6"/>
      <c r="EL60" s="276"/>
      <c r="EM60" s="276"/>
      <c r="EN60" s="276"/>
      <c r="EO60" s="276"/>
      <c r="EP60" s="276"/>
      <c r="EQ60" s="276"/>
      <c r="ER60" s="276"/>
      <c r="ES60" s="276"/>
      <c r="ET60" s="276"/>
      <c r="EU60" s="276"/>
      <c r="EV60" s="276"/>
      <c r="EW60" s="276"/>
      <c r="EX60" s="276"/>
      <c r="EY60" s="276"/>
      <c r="EZ60" s="276"/>
      <c r="FA60" s="276"/>
      <c r="FB60" s="276"/>
      <c r="FC60" s="276"/>
      <c r="FD60" s="276"/>
      <c r="FE60" s="276"/>
      <c r="FF60" s="276"/>
      <c r="FG60" s="276"/>
      <c r="FH60" s="276"/>
      <c r="FI60" s="276"/>
      <c r="FJ60" s="276"/>
      <c r="FK60" s="276"/>
      <c r="FL60" s="276"/>
      <c r="FM60" s="276"/>
      <c r="FN60" s="276"/>
      <c r="FO60" s="276"/>
      <c r="FP60" s="276"/>
      <c r="FQ60" s="276"/>
      <c r="FR60" s="276"/>
      <c r="FS60" s="276"/>
      <c r="FT60" s="276"/>
      <c r="FU60" s="276"/>
      <c r="FV60" s="276"/>
      <c r="FW60" s="276"/>
      <c r="FX60" s="276"/>
      <c r="FY60" s="276"/>
      <c r="FZ60" s="276"/>
      <c r="GA60" s="276"/>
      <c r="GB60" s="276"/>
      <c r="GC60" s="276"/>
      <c r="GD60" s="276"/>
      <c r="GE60" s="276"/>
      <c r="GF60" s="276"/>
      <c r="GG60" s="276"/>
      <c r="GH60" s="276"/>
      <c r="GI60" s="276"/>
      <c r="GJ60" s="276"/>
      <c r="GK60" s="276"/>
      <c r="GL60" s="276"/>
      <c r="GM60" s="276"/>
      <c r="GN60" s="276"/>
      <c r="GO60" s="276"/>
      <c r="GP60" s="276"/>
      <c r="GQ60" s="276"/>
      <c r="GR60" s="276"/>
      <c r="GS60" s="276"/>
      <c r="GT60" s="276"/>
      <c r="GU60" s="276"/>
      <c r="GV60" s="276"/>
      <c r="GW60" s="276"/>
      <c r="GX60" s="276"/>
      <c r="GY60" s="276"/>
      <c r="GZ60" s="276"/>
      <c r="HA60" s="276"/>
      <c r="HB60" s="276"/>
      <c r="HC60" s="276"/>
      <c r="HD60" s="276"/>
      <c r="HE60" s="276"/>
      <c r="HF60" s="276"/>
      <c r="HG60" s="276"/>
      <c r="HH60" s="276"/>
      <c r="HI60" s="276"/>
      <c r="HJ60" s="276"/>
      <c r="HK60" s="276"/>
      <c r="HL60" s="276"/>
      <c r="HM60" s="276"/>
      <c r="HN60" s="276"/>
      <c r="HO60" s="276"/>
      <c r="HP60" s="276"/>
      <c r="HQ60" s="276"/>
      <c r="HR60" s="276"/>
      <c r="HS60" s="276"/>
      <c r="HT60" s="276"/>
      <c r="HU60" s="276"/>
      <c r="HV60" s="276"/>
      <c r="HW60" s="276"/>
      <c r="HX60" s="276"/>
      <c r="HY60" s="276"/>
      <c r="HZ60" s="276"/>
      <c r="IA60" s="276"/>
      <c r="IB60" s="276"/>
      <c r="IC60" s="276"/>
      <c r="ID60" s="276"/>
      <c r="IE60" s="276"/>
      <c r="IF60" s="276"/>
      <c r="IG60" s="276"/>
      <c r="IH60" s="276"/>
      <c r="II60" s="276"/>
      <c r="IJ60" s="276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  <c r="IW60" s="276"/>
      <c r="IX60" s="276"/>
      <c r="IY60" s="276"/>
    </row>
    <row r="61" s="266" customFormat="1" ht="24" customHeight="1" spans="1:259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6"/>
      <c r="FI61" s="276"/>
      <c r="FJ61" s="276"/>
      <c r="FK61" s="276"/>
      <c r="FL61" s="276"/>
      <c r="FM61" s="276"/>
      <c r="FN61" s="276"/>
      <c r="FO61" s="276"/>
      <c r="FP61" s="276"/>
      <c r="FQ61" s="276"/>
      <c r="FR61" s="276"/>
      <c r="FS61" s="276"/>
      <c r="FT61" s="276"/>
      <c r="FU61" s="276"/>
      <c r="FV61" s="276"/>
      <c r="FW61" s="276"/>
      <c r="FX61" s="276"/>
      <c r="FY61" s="276"/>
      <c r="FZ61" s="276"/>
      <c r="GA61" s="276"/>
      <c r="GB61" s="276"/>
      <c r="GC61" s="276"/>
      <c r="GD61" s="276"/>
      <c r="GE61" s="276"/>
      <c r="GF61" s="276"/>
      <c r="GG61" s="276"/>
      <c r="GH61" s="276"/>
      <c r="GI61" s="276"/>
      <c r="GJ61" s="276"/>
      <c r="GK61" s="276"/>
      <c r="GL61" s="276"/>
      <c r="GM61" s="276"/>
      <c r="GN61" s="276"/>
      <c r="GO61" s="276"/>
      <c r="GP61" s="276"/>
      <c r="GQ61" s="276"/>
      <c r="GR61" s="276"/>
      <c r="GS61" s="276"/>
      <c r="GT61" s="276"/>
      <c r="GU61" s="276"/>
      <c r="GV61" s="276"/>
      <c r="GW61" s="276"/>
      <c r="GX61" s="276"/>
      <c r="GY61" s="276"/>
      <c r="GZ61" s="276"/>
      <c r="HA61" s="276"/>
      <c r="HB61" s="276"/>
      <c r="HC61" s="276"/>
      <c r="HD61" s="276"/>
      <c r="HE61" s="276"/>
      <c r="HF61" s="276"/>
      <c r="HG61" s="276"/>
      <c r="HH61" s="276"/>
      <c r="HI61" s="276"/>
      <c r="HJ61" s="276"/>
      <c r="HK61" s="276"/>
      <c r="HL61" s="276"/>
      <c r="HM61" s="276"/>
      <c r="HN61" s="276"/>
      <c r="HO61" s="276"/>
      <c r="HP61" s="276"/>
      <c r="HQ61" s="276"/>
      <c r="HR61" s="276"/>
      <c r="HS61" s="276"/>
      <c r="HT61" s="276"/>
      <c r="HU61" s="276"/>
      <c r="HV61" s="276"/>
      <c r="HW61" s="276"/>
      <c r="HX61" s="276"/>
      <c r="HY61" s="276"/>
      <c r="HZ61" s="276"/>
      <c r="IA61" s="276"/>
      <c r="IB61" s="276"/>
      <c r="IC61" s="276"/>
      <c r="ID61" s="276"/>
      <c r="IE61" s="276"/>
      <c r="IF61" s="276"/>
      <c r="IG61" s="276"/>
      <c r="IH61" s="276"/>
      <c r="II61" s="276"/>
      <c r="IJ61" s="276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  <c r="IW61" s="276"/>
      <c r="IX61" s="276"/>
      <c r="IY61" s="276"/>
    </row>
    <row r="62" s="266" customFormat="1" ht="24" customHeight="1" spans="1:259">
      <c r="A62" s="276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276"/>
      <c r="DE62" s="276"/>
      <c r="DF62" s="276"/>
      <c r="DG62" s="276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  <c r="EL62" s="276"/>
      <c r="EM62" s="276"/>
      <c r="EN62" s="276"/>
      <c r="EO62" s="276"/>
      <c r="EP62" s="276"/>
      <c r="EQ62" s="276"/>
      <c r="ER62" s="276"/>
      <c r="ES62" s="276"/>
      <c r="ET62" s="276"/>
      <c r="EU62" s="276"/>
      <c r="EV62" s="276"/>
      <c r="EW62" s="276"/>
      <c r="EX62" s="276"/>
      <c r="EY62" s="276"/>
      <c r="EZ62" s="276"/>
      <c r="FA62" s="276"/>
      <c r="FB62" s="276"/>
      <c r="FC62" s="276"/>
      <c r="FD62" s="276"/>
      <c r="FE62" s="276"/>
      <c r="FF62" s="276"/>
      <c r="FG62" s="276"/>
      <c r="FH62" s="276"/>
      <c r="FI62" s="276"/>
      <c r="FJ62" s="276"/>
      <c r="FK62" s="276"/>
      <c r="FL62" s="276"/>
      <c r="FM62" s="276"/>
      <c r="FN62" s="276"/>
      <c r="FO62" s="276"/>
      <c r="FP62" s="276"/>
      <c r="FQ62" s="276"/>
      <c r="FR62" s="276"/>
      <c r="FS62" s="276"/>
      <c r="FT62" s="276"/>
      <c r="FU62" s="276"/>
      <c r="FV62" s="276"/>
      <c r="FW62" s="276"/>
      <c r="FX62" s="276"/>
      <c r="FY62" s="276"/>
      <c r="FZ62" s="276"/>
      <c r="GA62" s="276"/>
      <c r="GB62" s="276"/>
      <c r="GC62" s="276"/>
      <c r="GD62" s="276"/>
      <c r="GE62" s="276"/>
      <c r="GF62" s="276"/>
      <c r="GG62" s="276"/>
      <c r="GH62" s="276"/>
      <c r="GI62" s="276"/>
      <c r="GJ62" s="276"/>
      <c r="GK62" s="276"/>
      <c r="GL62" s="276"/>
      <c r="GM62" s="276"/>
      <c r="GN62" s="276"/>
      <c r="GO62" s="276"/>
      <c r="GP62" s="276"/>
      <c r="GQ62" s="276"/>
      <c r="GR62" s="276"/>
      <c r="GS62" s="276"/>
      <c r="GT62" s="276"/>
      <c r="GU62" s="276"/>
      <c r="GV62" s="276"/>
      <c r="GW62" s="276"/>
      <c r="GX62" s="276"/>
      <c r="GY62" s="276"/>
      <c r="GZ62" s="276"/>
      <c r="HA62" s="276"/>
      <c r="HB62" s="276"/>
      <c r="HC62" s="276"/>
      <c r="HD62" s="276"/>
      <c r="HE62" s="276"/>
      <c r="HF62" s="276"/>
      <c r="HG62" s="276"/>
      <c r="HH62" s="276"/>
      <c r="HI62" s="276"/>
      <c r="HJ62" s="276"/>
      <c r="HK62" s="276"/>
      <c r="HL62" s="276"/>
      <c r="HM62" s="276"/>
      <c r="HN62" s="276"/>
      <c r="HO62" s="276"/>
      <c r="HP62" s="276"/>
      <c r="HQ62" s="276"/>
      <c r="HR62" s="276"/>
      <c r="HS62" s="276"/>
      <c r="HT62" s="276"/>
      <c r="HU62" s="276"/>
      <c r="HV62" s="276"/>
      <c r="HW62" s="276"/>
      <c r="HX62" s="276"/>
      <c r="HY62" s="276"/>
      <c r="HZ62" s="276"/>
      <c r="IA62" s="276"/>
      <c r="IB62" s="276"/>
      <c r="IC62" s="276"/>
      <c r="ID62" s="276"/>
      <c r="IE62" s="276"/>
      <c r="IF62" s="276"/>
      <c r="IG62" s="276"/>
      <c r="IH62" s="276"/>
      <c r="II62" s="276"/>
      <c r="IJ62" s="276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  <c r="IW62" s="276"/>
      <c r="IX62" s="276"/>
      <c r="IY62" s="276"/>
    </row>
    <row r="63" s="266" customFormat="1" ht="24" customHeight="1" spans="1:259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276"/>
      <c r="DE63" s="276"/>
      <c r="DF63" s="276"/>
      <c r="DG63" s="276"/>
      <c r="DH63" s="276"/>
      <c r="DI63" s="276"/>
      <c r="DJ63" s="276"/>
      <c r="DK63" s="276"/>
      <c r="DL63" s="276"/>
      <c r="DM63" s="276"/>
      <c r="DN63" s="276"/>
      <c r="DO63" s="276"/>
      <c r="DP63" s="276"/>
      <c r="DQ63" s="276"/>
      <c r="DR63" s="276"/>
      <c r="DS63" s="276"/>
      <c r="DT63" s="276"/>
      <c r="DU63" s="276"/>
      <c r="DV63" s="276"/>
      <c r="DW63" s="276"/>
      <c r="DX63" s="276"/>
      <c r="DY63" s="276"/>
      <c r="DZ63" s="276"/>
      <c r="EA63" s="276"/>
      <c r="EB63" s="276"/>
      <c r="EC63" s="276"/>
      <c r="ED63" s="276"/>
      <c r="EE63" s="276"/>
      <c r="EF63" s="276"/>
      <c r="EG63" s="276"/>
      <c r="EH63" s="276"/>
      <c r="EI63" s="276"/>
      <c r="EJ63" s="276"/>
      <c r="EK63" s="276"/>
      <c r="EL63" s="276"/>
      <c r="EM63" s="276"/>
      <c r="EN63" s="276"/>
      <c r="EO63" s="276"/>
      <c r="EP63" s="276"/>
      <c r="EQ63" s="276"/>
      <c r="ER63" s="276"/>
      <c r="ES63" s="276"/>
      <c r="ET63" s="276"/>
      <c r="EU63" s="276"/>
      <c r="EV63" s="276"/>
      <c r="EW63" s="276"/>
      <c r="EX63" s="276"/>
      <c r="EY63" s="276"/>
      <c r="EZ63" s="276"/>
      <c r="FA63" s="276"/>
      <c r="FB63" s="276"/>
      <c r="FC63" s="276"/>
      <c r="FD63" s="276"/>
      <c r="FE63" s="276"/>
      <c r="FF63" s="276"/>
      <c r="FG63" s="276"/>
      <c r="FH63" s="276"/>
      <c r="FI63" s="276"/>
      <c r="FJ63" s="276"/>
      <c r="FK63" s="276"/>
      <c r="FL63" s="276"/>
      <c r="FM63" s="276"/>
      <c r="FN63" s="276"/>
      <c r="FO63" s="276"/>
      <c r="FP63" s="276"/>
      <c r="FQ63" s="276"/>
      <c r="FR63" s="276"/>
      <c r="FS63" s="276"/>
      <c r="FT63" s="276"/>
      <c r="FU63" s="276"/>
      <c r="FV63" s="276"/>
      <c r="FW63" s="276"/>
      <c r="FX63" s="276"/>
      <c r="FY63" s="276"/>
      <c r="FZ63" s="276"/>
      <c r="GA63" s="276"/>
      <c r="GB63" s="276"/>
      <c r="GC63" s="276"/>
      <c r="GD63" s="276"/>
      <c r="GE63" s="276"/>
      <c r="GF63" s="276"/>
      <c r="GG63" s="276"/>
      <c r="GH63" s="276"/>
      <c r="GI63" s="276"/>
      <c r="GJ63" s="276"/>
      <c r="GK63" s="276"/>
      <c r="GL63" s="276"/>
      <c r="GM63" s="276"/>
      <c r="GN63" s="276"/>
      <c r="GO63" s="276"/>
      <c r="GP63" s="276"/>
      <c r="GQ63" s="276"/>
      <c r="GR63" s="276"/>
      <c r="GS63" s="276"/>
      <c r="GT63" s="276"/>
      <c r="GU63" s="276"/>
      <c r="GV63" s="276"/>
      <c r="GW63" s="276"/>
      <c r="GX63" s="276"/>
      <c r="GY63" s="276"/>
      <c r="GZ63" s="276"/>
      <c r="HA63" s="276"/>
      <c r="HB63" s="276"/>
      <c r="HC63" s="276"/>
      <c r="HD63" s="276"/>
      <c r="HE63" s="276"/>
      <c r="HF63" s="276"/>
      <c r="HG63" s="276"/>
      <c r="HH63" s="276"/>
      <c r="HI63" s="276"/>
      <c r="HJ63" s="276"/>
      <c r="HK63" s="276"/>
      <c r="HL63" s="276"/>
      <c r="HM63" s="276"/>
      <c r="HN63" s="276"/>
      <c r="HO63" s="276"/>
      <c r="HP63" s="276"/>
      <c r="HQ63" s="276"/>
      <c r="HR63" s="276"/>
      <c r="HS63" s="276"/>
      <c r="HT63" s="276"/>
      <c r="HU63" s="276"/>
      <c r="HV63" s="276"/>
      <c r="HW63" s="276"/>
      <c r="HX63" s="276"/>
      <c r="HY63" s="276"/>
      <c r="HZ63" s="276"/>
      <c r="IA63" s="276"/>
      <c r="IB63" s="276"/>
      <c r="IC63" s="276"/>
      <c r="ID63" s="276"/>
      <c r="IE63" s="276"/>
      <c r="IF63" s="276"/>
      <c r="IG63" s="276"/>
      <c r="IH63" s="276"/>
      <c r="II63" s="276"/>
      <c r="IJ63" s="276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  <c r="IW63" s="276"/>
      <c r="IX63" s="276"/>
      <c r="IY63" s="276"/>
    </row>
    <row r="64" s="266" customFormat="1" ht="24" customHeight="1" spans="1:259">
      <c r="A64" s="276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  <c r="FF64" s="276"/>
      <c r="FG64" s="276"/>
      <c r="FH64" s="276"/>
      <c r="FI64" s="276"/>
      <c r="FJ64" s="276"/>
      <c r="FK64" s="276"/>
      <c r="FL64" s="276"/>
      <c r="FM64" s="276"/>
      <c r="FN64" s="276"/>
      <c r="FO64" s="276"/>
      <c r="FP64" s="276"/>
      <c r="FQ64" s="276"/>
      <c r="FR64" s="276"/>
      <c r="FS64" s="276"/>
      <c r="FT64" s="276"/>
      <c r="FU64" s="276"/>
      <c r="FV64" s="276"/>
      <c r="FW64" s="276"/>
      <c r="FX64" s="276"/>
      <c r="FY64" s="276"/>
      <c r="FZ64" s="276"/>
      <c r="GA64" s="276"/>
      <c r="GB64" s="276"/>
      <c r="GC64" s="276"/>
      <c r="GD64" s="276"/>
      <c r="GE64" s="276"/>
      <c r="GF64" s="276"/>
      <c r="GG64" s="276"/>
      <c r="GH64" s="276"/>
      <c r="GI64" s="276"/>
      <c r="GJ64" s="276"/>
      <c r="GK64" s="276"/>
      <c r="GL64" s="276"/>
      <c r="GM64" s="276"/>
      <c r="GN64" s="276"/>
      <c r="GO64" s="276"/>
      <c r="GP64" s="276"/>
      <c r="GQ64" s="276"/>
      <c r="GR64" s="276"/>
      <c r="GS64" s="276"/>
      <c r="GT64" s="276"/>
      <c r="GU64" s="276"/>
      <c r="GV64" s="276"/>
      <c r="GW64" s="276"/>
      <c r="GX64" s="276"/>
      <c r="GY64" s="276"/>
      <c r="GZ64" s="276"/>
      <c r="HA64" s="276"/>
      <c r="HB64" s="276"/>
      <c r="HC64" s="276"/>
      <c r="HD64" s="276"/>
      <c r="HE64" s="276"/>
      <c r="HF64" s="276"/>
      <c r="HG64" s="276"/>
      <c r="HH64" s="276"/>
      <c r="HI64" s="276"/>
      <c r="HJ64" s="276"/>
      <c r="HK64" s="276"/>
      <c r="HL64" s="276"/>
      <c r="HM64" s="276"/>
      <c r="HN64" s="276"/>
      <c r="HO64" s="276"/>
      <c r="HP64" s="276"/>
      <c r="HQ64" s="276"/>
      <c r="HR64" s="276"/>
      <c r="HS64" s="276"/>
      <c r="HT64" s="276"/>
      <c r="HU64" s="276"/>
      <c r="HV64" s="276"/>
      <c r="HW64" s="276"/>
      <c r="HX64" s="276"/>
      <c r="HY64" s="276"/>
      <c r="HZ64" s="276"/>
      <c r="IA64" s="276"/>
      <c r="IB64" s="276"/>
      <c r="IC64" s="276"/>
      <c r="ID64" s="276"/>
      <c r="IE64" s="276"/>
      <c r="IF64" s="276"/>
      <c r="IG64" s="276"/>
      <c r="IH64" s="276"/>
      <c r="II64" s="276"/>
      <c r="IJ64" s="276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  <c r="IW64" s="276"/>
      <c r="IX64" s="276"/>
      <c r="IY64" s="276"/>
    </row>
    <row r="65" s="266" customFormat="1" ht="24" customHeight="1" spans="1:259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  <c r="EL65" s="276"/>
      <c r="EM65" s="276"/>
      <c r="EN65" s="276"/>
      <c r="EO65" s="276"/>
      <c r="EP65" s="276"/>
      <c r="EQ65" s="276"/>
      <c r="ER65" s="276"/>
      <c r="ES65" s="276"/>
      <c r="ET65" s="276"/>
      <c r="EU65" s="276"/>
      <c r="EV65" s="276"/>
      <c r="EW65" s="276"/>
      <c r="EX65" s="276"/>
      <c r="EY65" s="276"/>
      <c r="EZ65" s="276"/>
      <c r="FA65" s="276"/>
      <c r="FB65" s="276"/>
      <c r="FC65" s="276"/>
      <c r="FD65" s="276"/>
      <c r="FE65" s="276"/>
      <c r="FF65" s="276"/>
      <c r="FG65" s="276"/>
      <c r="FH65" s="276"/>
      <c r="FI65" s="276"/>
      <c r="FJ65" s="276"/>
      <c r="FK65" s="276"/>
      <c r="FL65" s="276"/>
      <c r="FM65" s="276"/>
      <c r="FN65" s="276"/>
      <c r="FO65" s="276"/>
      <c r="FP65" s="276"/>
      <c r="FQ65" s="276"/>
      <c r="FR65" s="276"/>
      <c r="FS65" s="276"/>
      <c r="FT65" s="276"/>
      <c r="FU65" s="276"/>
      <c r="FV65" s="276"/>
      <c r="FW65" s="276"/>
      <c r="FX65" s="276"/>
      <c r="FY65" s="276"/>
      <c r="FZ65" s="276"/>
      <c r="GA65" s="276"/>
      <c r="GB65" s="276"/>
      <c r="GC65" s="276"/>
      <c r="GD65" s="276"/>
      <c r="GE65" s="276"/>
      <c r="GF65" s="276"/>
      <c r="GG65" s="276"/>
      <c r="GH65" s="276"/>
      <c r="GI65" s="276"/>
      <c r="GJ65" s="276"/>
      <c r="GK65" s="276"/>
      <c r="GL65" s="276"/>
      <c r="GM65" s="276"/>
      <c r="GN65" s="276"/>
      <c r="GO65" s="276"/>
      <c r="GP65" s="276"/>
      <c r="GQ65" s="276"/>
      <c r="GR65" s="276"/>
      <c r="GS65" s="276"/>
      <c r="GT65" s="276"/>
      <c r="GU65" s="276"/>
      <c r="GV65" s="276"/>
      <c r="GW65" s="276"/>
      <c r="GX65" s="276"/>
      <c r="GY65" s="276"/>
      <c r="GZ65" s="276"/>
      <c r="HA65" s="276"/>
      <c r="HB65" s="276"/>
      <c r="HC65" s="276"/>
      <c r="HD65" s="276"/>
      <c r="HE65" s="276"/>
      <c r="HF65" s="276"/>
      <c r="HG65" s="276"/>
      <c r="HH65" s="276"/>
      <c r="HI65" s="276"/>
      <c r="HJ65" s="276"/>
      <c r="HK65" s="276"/>
      <c r="HL65" s="276"/>
      <c r="HM65" s="276"/>
      <c r="HN65" s="276"/>
      <c r="HO65" s="276"/>
      <c r="HP65" s="276"/>
      <c r="HQ65" s="276"/>
      <c r="HR65" s="276"/>
      <c r="HS65" s="276"/>
      <c r="HT65" s="276"/>
      <c r="HU65" s="276"/>
      <c r="HV65" s="276"/>
      <c r="HW65" s="276"/>
      <c r="HX65" s="276"/>
      <c r="HY65" s="276"/>
      <c r="HZ65" s="276"/>
      <c r="IA65" s="276"/>
      <c r="IB65" s="276"/>
      <c r="IC65" s="276"/>
      <c r="ID65" s="276"/>
      <c r="IE65" s="276"/>
      <c r="IF65" s="276"/>
      <c r="IG65" s="276"/>
      <c r="IH65" s="276"/>
      <c r="II65" s="276"/>
      <c r="IJ65" s="276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  <c r="IW65" s="276"/>
      <c r="IX65" s="276"/>
      <c r="IY65" s="276"/>
    </row>
    <row r="66" s="266" customFormat="1" ht="24" customHeight="1" spans="1:259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J66" s="276"/>
      <c r="DK66" s="276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6"/>
      <c r="EL66" s="276"/>
      <c r="EM66" s="276"/>
      <c r="EN66" s="276"/>
      <c r="EO66" s="276"/>
      <c r="EP66" s="276"/>
      <c r="EQ66" s="276"/>
      <c r="ER66" s="276"/>
      <c r="ES66" s="276"/>
      <c r="ET66" s="276"/>
      <c r="EU66" s="276"/>
      <c r="EV66" s="276"/>
      <c r="EW66" s="276"/>
      <c r="EX66" s="276"/>
      <c r="EY66" s="276"/>
      <c r="EZ66" s="276"/>
      <c r="FA66" s="276"/>
      <c r="FB66" s="276"/>
      <c r="FC66" s="276"/>
      <c r="FD66" s="276"/>
      <c r="FE66" s="276"/>
      <c r="FF66" s="276"/>
      <c r="FG66" s="276"/>
      <c r="FH66" s="276"/>
      <c r="FI66" s="276"/>
      <c r="FJ66" s="276"/>
      <c r="FK66" s="276"/>
      <c r="FL66" s="276"/>
      <c r="FM66" s="276"/>
      <c r="FN66" s="276"/>
      <c r="FO66" s="276"/>
      <c r="FP66" s="276"/>
      <c r="FQ66" s="276"/>
      <c r="FR66" s="276"/>
      <c r="FS66" s="276"/>
      <c r="FT66" s="276"/>
      <c r="FU66" s="276"/>
      <c r="FV66" s="276"/>
      <c r="FW66" s="276"/>
      <c r="FX66" s="276"/>
      <c r="FY66" s="276"/>
      <c r="FZ66" s="276"/>
      <c r="GA66" s="276"/>
      <c r="GB66" s="276"/>
      <c r="GC66" s="276"/>
      <c r="GD66" s="276"/>
      <c r="GE66" s="276"/>
      <c r="GF66" s="276"/>
      <c r="GG66" s="276"/>
      <c r="GH66" s="276"/>
      <c r="GI66" s="276"/>
      <c r="GJ66" s="276"/>
      <c r="GK66" s="276"/>
      <c r="GL66" s="276"/>
      <c r="GM66" s="276"/>
      <c r="GN66" s="276"/>
      <c r="GO66" s="276"/>
      <c r="GP66" s="276"/>
      <c r="GQ66" s="276"/>
      <c r="GR66" s="276"/>
      <c r="GS66" s="276"/>
      <c r="GT66" s="276"/>
      <c r="GU66" s="276"/>
      <c r="GV66" s="276"/>
      <c r="GW66" s="276"/>
      <c r="GX66" s="276"/>
      <c r="GY66" s="276"/>
      <c r="GZ66" s="276"/>
      <c r="HA66" s="276"/>
      <c r="HB66" s="276"/>
      <c r="HC66" s="276"/>
      <c r="HD66" s="276"/>
      <c r="HE66" s="276"/>
      <c r="HF66" s="276"/>
      <c r="HG66" s="276"/>
      <c r="HH66" s="276"/>
      <c r="HI66" s="276"/>
      <c r="HJ66" s="276"/>
      <c r="HK66" s="276"/>
      <c r="HL66" s="276"/>
      <c r="HM66" s="276"/>
      <c r="HN66" s="276"/>
      <c r="HO66" s="276"/>
      <c r="HP66" s="276"/>
      <c r="HQ66" s="276"/>
      <c r="HR66" s="276"/>
      <c r="HS66" s="276"/>
      <c r="HT66" s="276"/>
      <c r="HU66" s="276"/>
      <c r="HV66" s="276"/>
      <c r="HW66" s="276"/>
      <c r="HX66" s="276"/>
      <c r="HY66" s="276"/>
      <c r="HZ66" s="276"/>
      <c r="IA66" s="276"/>
      <c r="IB66" s="276"/>
      <c r="IC66" s="276"/>
      <c r="ID66" s="276"/>
      <c r="IE66" s="276"/>
      <c r="IF66" s="276"/>
      <c r="IG66" s="276"/>
      <c r="IH66" s="276"/>
      <c r="II66" s="276"/>
      <c r="IJ66" s="276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  <c r="IW66" s="276"/>
      <c r="IX66" s="276"/>
      <c r="IY66" s="276"/>
    </row>
    <row r="67" s="266" customFormat="1" ht="24" customHeight="1" spans="1:259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  <c r="EL67" s="276"/>
      <c r="EM67" s="276"/>
      <c r="EN67" s="276"/>
      <c r="EO67" s="276"/>
      <c r="EP67" s="276"/>
      <c r="EQ67" s="276"/>
      <c r="ER67" s="276"/>
      <c r="ES67" s="276"/>
      <c r="ET67" s="276"/>
      <c r="EU67" s="276"/>
      <c r="EV67" s="276"/>
      <c r="EW67" s="276"/>
      <c r="EX67" s="276"/>
      <c r="EY67" s="276"/>
      <c r="EZ67" s="276"/>
      <c r="FA67" s="276"/>
      <c r="FB67" s="276"/>
      <c r="FC67" s="276"/>
      <c r="FD67" s="276"/>
      <c r="FE67" s="276"/>
      <c r="FF67" s="276"/>
      <c r="FG67" s="276"/>
      <c r="FH67" s="276"/>
      <c r="FI67" s="276"/>
      <c r="FJ67" s="276"/>
      <c r="FK67" s="276"/>
      <c r="FL67" s="276"/>
      <c r="FM67" s="276"/>
      <c r="FN67" s="276"/>
      <c r="FO67" s="276"/>
      <c r="FP67" s="276"/>
      <c r="FQ67" s="276"/>
      <c r="FR67" s="276"/>
      <c r="FS67" s="276"/>
      <c r="FT67" s="276"/>
      <c r="FU67" s="276"/>
      <c r="FV67" s="276"/>
      <c r="FW67" s="276"/>
      <c r="FX67" s="276"/>
      <c r="FY67" s="276"/>
      <c r="FZ67" s="276"/>
      <c r="GA67" s="276"/>
      <c r="GB67" s="276"/>
      <c r="GC67" s="276"/>
      <c r="GD67" s="276"/>
      <c r="GE67" s="276"/>
      <c r="GF67" s="276"/>
      <c r="GG67" s="276"/>
      <c r="GH67" s="276"/>
      <c r="GI67" s="276"/>
      <c r="GJ67" s="276"/>
      <c r="GK67" s="276"/>
      <c r="GL67" s="276"/>
      <c r="GM67" s="276"/>
      <c r="GN67" s="276"/>
      <c r="GO67" s="276"/>
      <c r="GP67" s="276"/>
      <c r="GQ67" s="276"/>
      <c r="GR67" s="276"/>
      <c r="GS67" s="276"/>
      <c r="GT67" s="276"/>
      <c r="GU67" s="276"/>
      <c r="GV67" s="276"/>
      <c r="GW67" s="276"/>
      <c r="GX67" s="276"/>
      <c r="GY67" s="276"/>
      <c r="GZ67" s="276"/>
      <c r="HA67" s="276"/>
      <c r="HB67" s="276"/>
      <c r="HC67" s="276"/>
      <c r="HD67" s="276"/>
      <c r="HE67" s="276"/>
      <c r="HF67" s="276"/>
      <c r="HG67" s="276"/>
      <c r="HH67" s="276"/>
      <c r="HI67" s="276"/>
      <c r="HJ67" s="276"/>
      <c r="HK67" s="276"/>
      <c r="HL67" s="276"/>
      <c r="HM67" s="276"/>
      <c r="HN67" s="276"/>
      <c r="HO67" s="276"/>
      <c r="HP67" s="276"/>
      <c r="HQ67" s="276"/>
      <c r="HR67" s="276"/>
      <c r="HS67" s="276"/>
      <c r="HT67" s="276"/>
      <c r="HU67" s="276"/>
      <c r="HV67" s="276"/>
      <c r="HW67" s="276"/>
      <c r="HX67" s="276"/>
      <c r="HY67" s="276"/>
      <c r="HZ67" s="276"/>
      <c r="IA67" s="276"/>
      <c r="IB67" s="276"/>
      <c r="IC67" s="276"/>
      <c r="ID67" s="276"/>
      <c r="IE67" s="276"/>
      <c r="IF67" s="276"/>
      <c r="IG67" s="276"/>
      <c r="IH67" s="276"/>
      <c r="II67" s="276"/>
      <c r="IJ67" s="276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  <c r="IW67" s="276"/>
      <c r="IX67" s="276"/>
      <c r="IY67" s="276"/>
    </row>
    <row r="68" s="266" customFormat="1" ht="24" customHeight="1" spans="1:259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276"/>
      <c r="DE68" s="276"/>
      <c r="DF68" s="276"/>
      <c r="DG68" s="276"/>
      <c r="DH68" s="276"/>
      <c r="DI68" s="276"/>
      <c r="DJ68" s="276"/>
      <c r="DK68" s="276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  <c r="EL68" s="276"/>
      <c r="EM68" s="276"/>
      <c r="EN68" s="276"/>
      <c r="EO68" s="276"/>
      <c r="EP68" s="276"/>
      <c r="EQ68" s="276"/>
      <c r="ER68" s="276"/>
      <c r="ES68" s="276"/>
      <c r="ET68" s="276"/>
      <c r="EU68" s="276"/>
      <c r="EV68" s="276"/>
      <c r="EW68" s="276"/>
      <c r="EX68" s="276"/>
      <c r="EY68" s="276"/>
      <c r="EZ68" s="276"/>
      <c r="FA68" s="276"/>
      <c r="FB68" s="276"/>
      <c r="FC68" s="276"/>
      <c r="FD68" s="276"/>
      <c r="FE68" s="276"/>
      <c r="FF68" s="276"/>
      <c r="FG68" s="276"/>
      <c r="FH68" s="276"/>
      <c r="FI68" s="276"/>
      <c r="FJ68" s="276"/>
      <c r="FK68" s="276"/>
      <c r="FL68" s="276"/>
      <c r="FM68" s="276"/>
      <c r="FN68" s="276"/>
      <c r="FO68" s="276"/>
      <c r="FP68" s="276"/>
      <c r="FQ68" s="276"/>
      <c r="FR68" s="276"/>
      <c r="FS68" s="276"/>
      <c r="FT68" s="276"/>
      <c r="FU68" s="276"/>
      <c r="FV68" s="276"/>
      <c r="FW68" s="276"/>
      <c r="FX68" s="276"/>
      <c r="FY68" s="276"/>
      <c r="FZ68" s="276"/>
      <c r="GA68" s="276"/>
      <c r="GB68" s="276"/>
      <c r="GC68" s="276"/>
      <c r="GD68" s="276"/>
      <c r="GE68" s="276"/>
      <c r="GF68" s="276"/>
      <c r="GG68" s="276"/>
      <c r="GH68" s="276"/>
      <c r="GI68" s="276"/>
      <c r="GJ68" s="276"/>
      <c r="GK68" s="276"/>
      <c r="GL68" s="276"/>
      <c r="GM68" s="276"/>
      <c r="GN68" s="276"/>
      <c r="GO68" s="276"/>
      <c r="GP68" s="276"/>
      <c r="GQ68" s="276"/>
      <c r="GR68" s="276"/>
      <c r="GS68" s="276"/>
      <c r="GT68" s="276"/>
      <c r="GU68" s="276"/>
      <c r="GV68" s="276"/>
      <c r="GW68" s="276"/>
      <c r="GX68" s="276"/>
      <c r="GY68" s="276"/>
      <c r="GZ68" s="276"/>
      <c r="HA68" s="276"/>
      <c r="HB68" s="276"/>
      <c r="HC68" s="276"/>
      <c r="HD68" s="276"/>
      <c r="HE68" s="276"/>
      <c r="HF68" s="276"/>
      <c r="HG68" s="276"/>
      <c r="HH68" s="276"/>
      <c r="HI68" s="276"/>
      <c r="HJ68" s="276"/>
      <c r="HK68" s="276"/>
      <c r="HL68" s="276"/>
      <c r="HM68" s="276"/>
      <c r="HN68" s="276"/>
      <c r="HO68" s="276"/>
      <c r="HP68" s="276"/>
      <c r="HQ68" s="276"/>
      <c r="HR68" s="276"/>
      <c r="HS68" s="276"/>
      <c r="HT68" s="276"/>
      <c r="HU68" s="276"/>
      <c r="HV68" s="276"/>
      <c r="HW68" s="276"/>
      <c r="HX68" s="276"/>
      <c r="HY68" s="276"/>
      <c r="HZ68" s="276"/>
      <c r="IA68" s="276"/>
      <c r="IB68" s="276"/>
      <c r="IC68" s="276"/>
      <c r="ID68" s="276"/>
      <c r="IE68" s="276"/>
      <c r="IF68" s="276"/>
      <c r="IG68" s="276"/>
      <c r="IH68" s="276"/>
      <c r="II68" s="276"/>
      <c r="IJ68" s="276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  <c r="IW68" s="276"/>
      <c r="IX68" s="276"/>
      <c r="IY68" s="276"/>
    </row>
  </sheetData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84" firstPageNumber="0" fitToHeight="0" orientation="portrait" blackAndWhite="1" useFirstPageNumber="1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showGridLines="0" showZeros="0" view="pageBreakPreview" zoomScaleNormal="85" workbookViewId="0">
      <pane ySplit="4" topLeftCell="A17" activePane="bottomLeft" state="frozen"/>
      <selection/>
      <selection pane="bottomLeft" activeCell="A2" sqref="A2:F2"/>
    </sheetView>
  </sheetViews>
  <sheetFormatPr defaultColWidth="10.0666666666667" defaultRowHeight="14.25" outlineLevelCol="7"/>
  <cols>
    <col min="1" max="1" width="44.625" style="232" customWidth="1"/>
    <col min="2" max="2" width="9.875" style="233" customWidth="1"/>
    <col min="3" max="3" width="11" style="234" customWidth="1"/>
    <col min="4" max="6" width="9.875" style="233" customWidth="1"/>
    <col min="7" max="16384" width="10.0666666666667" style="233"/>
  </cols>
  <sheetData>
    <row r="1" s="225" customFormat="1" ht="16" customHeight="1" spans="1:4">
      <c r="A1" s="176" t="s">
        <v>940</v>
      </c>
      <c r="C1" s="235"/>
      <c r="D1" s="235"/>
    </row>
    <row r="2" s="226" customFormat="1" ht="30" customHeight="1" spans="1:6">
      <c r="A2" s="236" t="s">
        <v>941</v>
      </c>
      <c r="B2" s="236"/>
      <c r="C2" s="236"/>
      <c r="D2" s="236"/>
      <c r="E2" s="236"/>
      <c r="F2" s="237"/>
    </row>
    <row r="3" s="227" customFormat="1" ht="22" customHeight="1" spans="1:6">
      <c r="A3" s="238"/>
      <c r="B3" s="238"/>
      <c r="C3" s="238"/>
      <c r="D3" s="238"/>
      <c r="E3" s="238"/>
      <c r="F3" s="238" t="s">
        <v>2</v>
      </c>
    </row>
    <row r="4" s="228" customFormat="1" ht="30" customHeight="1" spans="1:6">
      <c r="A4" s="185" t="s">
        <v>3</v>
      </c>
      <c r="B4" s="239" t="s">
        <v>4</v>
      </c>
      <c r="C4" s="240" t="s">
        <v>5</v>
      </c>
      <c r="D4" s="241" t="s">
        <v>6</v>
      </c>
      <c r="E4" s="242" t="s">
        <v>7</v>
      </c>
      <c r="F4" s="242" t="s">
        <v>8</v>
      </c>
    </row>
    <row r="5" s="229" customFormat="1" ht="19" customHeight="1" spans="1:6">
      <c r="A5" s="243" t="s">
        <v>894</v>
      </c>
      <c r="B5" s="244">
        <v>0</v>
      </c>
      <c r="C5" s="244">
        <v>0</v>
      </c>
      <c r="D5" s="244">
        <v>0</v>
      </c>
      <c r="E5" s="244"/>
      <c r="F5" s="245"/>
    </row>
    <row r="6" s="229" customFormat="1" ht="19" customHeight="1" spans="1:6">
      <c r="A6" s="246" t="s">
        <v>895</v>
      </c>
      <c r="B6" s="247"/>
      <c r="C6" s="247"/>
      <c r="D6" s="247"/>
      <c r="E6" s="248"/>
      <c r="F6" s="249"/>
    </row>
    <row r="7" s="229" customFormat="1" ht="19" customHeight="1" spans="1:6">
      <c r="A7" s="243" t="s">
        <v>896</v>
      </c>
      <c r="B7" s="247">
        <v>0</v>
      </c>
      <c r="C7" s="102">
        <v>151</v>
      </c>
      <c r="D7" s="102">
        <v>140</v>
      </c>
      <c r="E7" s="248"/>
      <c r="F7" s="250">
        <v>4.11764705882353</v>
      </c>
    </row>
    <row r="8" s="229" customFormat="1" ht="19" customHeight="1" spans="1:6">
      <c r="A8" s="246" t="s">
        <v>897</v>
      </c>
      <c r="B8" s="247"/>
      <c r="C8" s="251">
        <v>151</v>
      </c>
      <c r="D8" s="251">
        <v>140</v>
      </c>
      <c r="E8" s="248"/>
      <c r="F8" s="250">
        <v>4.11764705882353</v>
      </c>
    </row>
    <row r="9" s="229" customFormat="1" ht="19" customHeight="1" spans="1:6">
      <c r="A9" s="246" t="s">
        <v>898</v>
      </c>
      <c r="B9" s="247"/>
      <c r="C9" s="247"/>
      <c r="D9" s="247"/>
      <c r="E9" s="248"/>
      <c r="F9" s="250"/>
    </row>
    <row r="10" s="229" customFormat="1" ht="19" customHeight="1" spans="1:6">
      <c r="A10" s="246" t="s">
        <v>899</v>
      </c>
      <c r="B10" s="244"/>
      <c r="C10" s="244"/>
      <c r="D10" s="244"/>
      <c r="E10" s="252"/>
      <c r="F10" s="253"/>
    </row>
    <row r="11" s="229" customFormat="1" ht="19" customHeight="1" spans="1:6">
      <c r="A11" s="243" t="s">
        <v>900</v>
      </c>
      <c r="B11" s="247">
        <v>0</v>
      </c>
      <c r="C11" s="102">
        <v>1972</v>
      </c>
      <c r="D11" s="102">
        <v>1914</v>
      </c>
      <c r="E11" s="248"/>
      <c r="F11" s="250">
        <v>0.899013621418506</v>
      </c>
    </row>
    <row r="12" s="229" customFormat="1" ht="19" customHeight="1" spans="1:6">
      <c r="A12" s="246" t="s">
        <v>901</v>
      </c>
      <c r="B12" s="247"/>
      <c r="C12" s="247">
        <v>1972</v>
      </c>
      <c r="D12" s="247">
        <v>1914</v>
      </c>
      <c r="E12" s="248"/>
      <c r="F12" s="250">
        <v>0.899013621418506</v>
      </c>
    </row>
    <row r="13" s="229" customFormat="1" ht="19" customHeight="1" spans="1:6">
      <c r="A13" s="246" t="s">
        <v>902</v>
      </c>
      <c r="B13" s="247"/>
      <c r="C13" s="247"/>
      <c r="D13" s="247"/>
      <c r="E13" s="248"/>
      <c r="F13" s="250"/>
    </row>
    <row r="14" s="230" customFormat="1" ht="19" customHeight="1" spans="1:6">
      <c r="A14" s="246" t="s">
        <v>903</v>
      </c>
      <c r="B14" s="247"/>
      <c r="C14" s="247"/>
      <c r="D14" s="247"/>
      <c r="E14" s="248"/>
      <c r="F14" s="250"/>
    </row>
    <row r="15" s="230" customFormat="1" ht="19" customHeight="1" spans="1:6">
      <c r="A15" s="243" t="s">
        <v>904</v>
      </c>
      <c r="B15" s="247">
        <v>0</v>
      </c>
      <c r="C15" s="247">
        <v>0</v>
      </c>
      <c r="D15" s="247">
        <v>0</v>
      </c>
      <c r="E15" s="248"/>
      <c r="F15" s="250"/>
    </row>
    <row r="16" s="231" customFormat="1" ht="19" customHeight="1" spans="1:8">
      <c r="A16" s="246" t="s">
        <v>905</v>
      </c>
      <c r="B16" s="247"/>
      <c r="C16" s="247"/>
      <c r="D16" s="247"/>
      <c r="E16" s="248"/>
      <c r="F16" s="250"/>
      <c r="H16" s="254"/>
    </row>
    <row r="17" s="231" customFormat="1" ht="19" customHeight="1" spans="1:8">
      <c r="A17" s="246" t="s">
        <v>906</v>
      </c>
      <c r="B17" s="247"/>
      <c r="C17" s="247"/>
      <c r="D17" s="247"/>
      <c r="E17" s="248"/>
      <c r="F17" s="250"/>
      <c r="H17" s="254"/>
    </row>
    <row r="18" s="231" customFormat="1" ht="19" customHeight="1" spans="1:6">
      <c r="A18" s="243" t="s">
        <v>907</v>
      </c>
      <c r="B18" s="102">
        <v>99053</v>
      </c>
      <c r="C18" s="102">
        <v>187783</v>
      </c>
      <c r="D18" s="102">
        <v>146503</v>
      </c>
      <c r="E18" s="248">
        <v>1.47903647542225</v>
      </c>
      <c r="F18" s="250">
        <v>1.10125307254591</v>
      </c>
    </row>
    <row r="19" s="231" customFormat="1" ht="19" customHeight="1" spans="1:6">
      <c r="A19" s="246" t="s">
        <v>908</v>
      </c>
      <c r="B19" s="247">
        <v>94363</v>
      </c>
      <c r="C19" s="247">
        <v>180709</v>
      </c>
      <c r="D19" s="247">
        <v>139429</v>
      </c>
      <c r="E19" s="248">
        <v>1.47758125536492</v>
      </c>
      <c r="F19" s="250">
        <v>1.10457184957498</v>
      </c>
    </row>
    <row r="20" s="231" customFormat="1" ht="19" customHeight="1" spans="1:6">
      <c r="A20" s="246" t="s">
        <v>909</v>
      </c>
      <c r="B20" s="247">
        <v>2690</v>
      </c>
      <c r="C20" s="247">
        <v>5212</v>
      </c>
      <c r="D20" s="247">
        <v>5212</v>
      </c>
      <c r="E20" s="248">
        <v>1.93754646840149</v>
      </c>
      <c r="F20" s="250">
        <v>1.88023088023088</v>
      </c>
    </row>
    <row r="21" s="231" customFormat="1" ht="19" customHeight="1" spans="1:6">
      <c r="A21" s="246" t="s">
        <v>910</v>
      </c>
      <c r="B21" s="247">
        <v>100</v>
      </c>
      <c r="C21" s="247">
        <v>184</v>
      </c>
      <c r="D21" s="247">
        <v>184</v>
      </c>
      <c r="E21" s="248">
        <v>1.84</v>
      </c>
      <c r="F21" s="250">
        <v>0.963350785340314</v>
      </c>
    </row>
    <row r="22" s="231" customFormat="1" ht="19" customHeight="1" spans="1:6">
      <c r="A22" s="246" t="s">
        <v>911</v>
      </c>
      <c r="B22" s="247">
        <v>1400</v>
      </c>
      <c r="C22" s="247">
        <v>823</v>
      </c>
      <c r="D22" s="247">
        <v>823</v>
      </c>
      <c r="E22" s="248">
        <v>0.587857142857143</v>
      </c>
      <c r="F22" s="250">
        <v>0.273149684699635</v>
      </c>
    </row>
    <row r="23" s="231" customFormat="1" ht="19" customHeight="1" spans="1:6">
      <c r="A23" s="246" t="s">
        <v>912</v>
      </c>
      <c r="B23" s="247">
        <v>500</v>
      </c>
      <c r="C23" s="247">
        <v>855</v>
      </c>
      <c r="D23" s="247">
        <v>855</v>
      </c>
      <c r="E23" s="248">
        <v>1.71</v>
      </c>
      <c r="F23" s="250">
        <v>1.03260869565217</v>
      </c>
    </row>
    <row r="24" s="231" customFormat="1" ht="19" customHeight="1" spans="1:6">
      <c r="A24" s="255" t="s">
        <v>913</v>
      </c>
      <c r="B24" s="247"/>
      <c r="C24" s="247"/>
      <c r="D24" s="247"/>
      <c r="E24" s="248"/>
      <c r="F24" s="250"/>
    </row>
    <row r="25" s="231" customFormat="1" ht="19" customHeight="1" spans="1:6">
      <c r="A25" s="255" t="s">
        <v>914</v>
      </c>
      <c r="B25" s="247"/>
      <c r="C25" s="247"/>
      <c r="D25" s="247"/>
      <c r="E25" s="248"/>
      <c r="F25" s="250"/>
    </row>
    <row r="26" s="231" customFormat="1" ht="19" customHeight="1" spans="1:6">
      <c r="A26" s="255" t="s">
        <v>915</v>
      </c>
      <c r="B26" s="247"/>
      <c r="C26" s="247"/>
      <c r="D26" s="247"/>
      <c r="E26" s="248"/>
      <c r="F26" s="250"/>
    </row>
    <row r="27" s="231" customFormat="1" ht="19" customHeight="1" spans="1:6">
      <c r="A27" s="255" t="s">
        <v>916</v>
      </c>
      <c r="B27" s="247"/>
      <c r="C27" s="247"/>
      <c r="D27" s="247"/>
      <c r="E27" s="248"/>
      <c r="F27" s="250"/>
    </row>
    <row r="28" s="231" customFormat="1" ht="19" customHeight="1" spans="1:6">
      <c r="A28" s="255" t="s">
        <v>917</v>
      </c>
      <c r="B28" s="247"/>
      <c r="C28" s="247"/>
      <c r="D28" s="247"/>
      <c r="E28" s="248"/>
      <c r="F28" s="250"/>
    </row>
    <row r="29" s="231" customFormat="1" ht="19" customHeight="1" spans="1:6">
      <c r="A29" s="243" t="s">
        <v>918</v>
      </c>
      <c r="B29" s="247">
        <v>0</v>
      </c>
      <c r="C29" s="102">
        <v>1297</v>
      </c>
      <c r="D29" s="247">
        <v>0</v>
      </c>
      <c r="E29" s="248"/>
      <c r="F29" s="250">
        <v>0</v>
      </c>
    </row>
    <row r="30" s="231" customFormat="1" ht="19" customHeight="1" spans="1:6">
      <c r="A30" s="246" t="s">
        <v>919</v>
      </c>
      <c r="B30" s="247"/>
      <c r="C30" s="247">
        <v>1214</v>
      </c>
      <c r="D30" s="247"/>
      <c r="E30" s="248"/>
      <c r="F30" s="250">
        <v>0</v>
      </c>
    </row>
    <row r="31" s="231" customFormat="1" ht="19" customHeight="1" spans="1:6">
      <c r="A31" s="246" t="s">
        <v>920</v>
      </c>
      <c r="B31" s="247"/>
      <c r="C31" s="247"/>
      <c r="D31" s="256"/>
      <c r="E31" s="248"/>
      <c r="F31" s="250"/>
    </row>
    <row r="32" s="231" customFormat="1" ht="19" customHeight="1" spans="1:6">
      <c r="A32" s="246" t="s">
        <v>921</v>
      </c>
      <c r="B32" s="247"/>
      <c r="C32" s="247">
        <v>83</v>
      </c>
      <c r="D32" s="247"/>
      <c r="E32" s="248"/>
      <c r="F32" s="250">
        <v>0</v>
      </c>
    </row>
    <row r="33" s="231" customFormat="1" ht="19" customHeight="1" spans="1:6">
      <c r="A33" s="246" t="s">
        <v>922</v>
      </c>
      <c r="B33" s="247"/>
      <c r="C33" s="247"/>
      <c r="D33" s="247"/>
      <c r="E33" s="248"/>
      <c r="F33" s="250"/>
    </row>
    <row r="34" s="231" customFormat="1" ht="19" customHeight="1" spans="1:6">
      <c r="A34" s="246" t="s">
        <v>923</v>
      </c>
      <c r="B34" s="247"/>
      <c r="C34" s="247"/>
      <c r="D34" s="247"/>
      <c r="E34" s="248"/>
      <c r="F34" s="250"/>
    </row>
    <row r="35" s="231" customFormat="1" ht="19" customHeight="1" spans="1:6">
      <c r="A35" s="243" t="s">
        <v>924</v>
      </c>
      <c r="B35" s="247">
        <v>0</v>
      </c>
      <c r="C35" s="102">
        <v>242613</v>
      </c>
      <c r="D35" s="102">
        <v>239640</v>
      </c>
      <c r="E35" s="248"/>
      <c r="F35" s="250">
        <v>1.29736401877507</v>
      </c>
    </row>
    <row r="36" s="231" customFormat="1" ht="19" customHeight="1" spans="1:6">
      <c r="A36" s="246" t="s">
        <v>925</v>
      </c>
      <c r="B36" s="247"/>
      <c r="C36" s="247">
        <v>241000</v>
      </c>
      <c r="D36" s="247">
        <v>238422</v>
      </c>
      <c r="E36" s="248"/>
      <c r="F36" s="250">
        <v>1.29531415532556</v>
      </c>
    </row>
    <row r="37" s="231" customFormat="1" ht="19" customHeight="1" spans="1:6">
      <c r="A37" s="246" t="s">
        <v>926</v>
      </c>
      <c r="B37" s="247"/>
      <c r="C37" s="247"/>
      <c r="D37" s="247"/>
      <c r="E37" s="248"/>
      <c r="F37" s="250"/>
    </row>
    <row r="38" s="231" customFormat="1" ht="19" customHeight="1" spans="1:6">
      <c r="A38" s="246" t="s">
        <v>927</v>
      </c>
      <c r="B38" s="247"/>
      <c r="C38" s="247"/>
      <c r="D38" s="247"/>
      <c r="E38" s="248"/>
      <c r="F38" s="250"/>
    </row>
    <row r="39" s="231" customFormat="1" ht="19" customHeight="1" spans="1:6">
      <c r="A39" s="246" t="s">
        <v>928</v>
      </c>
      <c r="B39" s="247"/>
      <c r="C39" s="247">
        <v>1613</v>
      </c>
      <c r="D39" s="247">
        <v>1218</v>
      </c>
      <c r="E39" s="248"/>
      <c r="F39" s="250">
        <v>1.87962962962963</v>
      </c>
    </row>
    <row r="40" s="231" customFormat="1" ht="19" customHeight="1" spans="1:6">
      <c r="A40" s="243" t="s">
        <v>929</v>
      </c>
      <c r="B40" s="102">
        <v>19867</v>
      </c>
      <c r="C40" s="102">
        <v>22719</v>
      </c>
      <c r="D40" s="102">
        <v>22719</v>
      </c>
      <c r="E40" s="248">
        <v>1.14355463834499</v>
      </c>
      <c r="F40" s="250">
        <v>1.41683816651076</v>
      </c>
    </row>
    <row r="41" s="231" customFormat="1" ht="19" customHeight="1" spans="1:6">
      <c r="A41" s="243" t="s">
        <v>930</v>
      </c>
      <c r="B41" s="102">
        <v>170</v>
      </c>
      <c r="C41" s="102">
        <v>210</v>
      </c>
      <c r="D41" s="102">
        <v>210</v>
      </c>
      <c r="E41" s="248">
        <v>1.23529411764706</v>
      </c>
      <c r="F41" s="250">
        <v>1.61538461538462</v>
      </c>
    </row>
    <row r="42" s="231" customFormat="1" ht="19" customHeight="1" spans="1:6">
      <c r="A42" s="185" t="s">
        <v>931</v>
      </c>
      <c r="B42" s="257">
        <v>119090</v>
      </c>
      <c r="C42" s="257">
        <v>456745</v>
      </c>
      <c r="D42" s="257">
        <v>411126</v>
      </c>
      <c r="E42" s="258">
        <v>3.45222940633135</v>
      </c>
      <c r="F42" s="259">
        <v>1.06568960869295</v>
      </c>
    </row>
    <row r="43" s="231" customFormat="1" ht="24" customHeight="1" spans="1:3">
      <c r="A43" s="260"/>
      <c r="C43" s="261"/>
    </row>
    <row r="44" s="231" customFormat="1" ht="24" customHeight="1" spans="1:3">
      <c r="A44" s="260"/>
      <c r="C44" s="261"/>
    </row>
    <row r="45" s="231" customFormat="1" ht="24" customHeight="1" spans="1:3">
      <c r="A45" s="260"/>
      <c r="C45" s="261"/>
    </row>
    <row r="46" s="231" customFormat="1" ht="24" customHeight="1" spans="1:3">
      <c r="A46" s="260"/>
      <c r="C46" s="261"/>
    </row>
    <row r="47" s="231" customFormat="1" ht="24" customHeight="1" spans="1:3">
      <c r="A47" s="260"/>
      <c r="C47" s="261"/>
    </row>
    <row r="48" s="231" customFormat="1" ht="24" customHeight="1" spans="1:3">
      <c r="A48" s="260"/>
      <c r="C48" s="261"/>
    </row>
    <row r="49" s="231" customFormat="1" ht="24" customHeight="1" spans="1:3">
      <c r="A49" s="260"/>
      <c r="C49" s="261"/>
    </row>
    <row r="50" s="231" customFormat="1" ht="24" customHeight="1" spans="1:3">
      <c r="A50" s="260"/>
      <c r="C50" s="261"/>
    </row>
    <row r="51" s="231" customFormat="1" ht="24" customHeight="1" spans="1:3">
      <c r="A51" s="260"/>
      <c r="C51" s="261"/>
    </row>
    <row r="52" s="231" customFormat="1" ht="24" customHeight="1" spans="1:3">
      <c r="A52" s="260"/>
      <c r="C52" s="261"/>
    </row>
    <row r="53" s="231" customFormat="1" ht="24" customHeight="1" spans="1:3">
      <c r="A53" s="260"/>
      <c r="C53" s="261"/>
    </row>
    <row r="54" s="231" customFormat="1" ht="24" customHeight="1" spans="1:3">
      <c r="A54" s="260"/>
      <c r="C54" s="261"/>
    </row>
    <row r="55" s="231" customFormat="1" ht="24" customHeight="1" spans="1:3">
      <c r="A55" s="260"/>
      <c r="C55" s="261"/>
    </row>
    <row r="56" s="231" customFormat="1" ht="24" customHeight="1" spans="1:3">
      <c r="A56" s="260"/>
      <c r="C56" s="261"/>
    </row>
    <row r="57" s="231" customFormat="1" ht="24" customHeight="1" spans="1:3">
      <c r="A57" s="260"/>
      <c r="C57" s="261"/>
    </row>
    <row r="58" s="231" customFormat="1" ht="24" customHeight="1" spans="1:3">
      <c r="A58" s="260"/>
      <c r="C58" s="261"/>
    </row>
    <row r="59" s="231" customFormat="1" ht="24" customHeight="1" spans="1:3">
      <c r="A59" s="260"/>
      <c r="C59" s="261"/>
    </row>
    <row r="60" s="231" customFormat="1" ht="24" customHeight="1" spans="1:3">
      <c r="A60" s="260"/>
      <c r="C60" s="261"/>
    </row>
    <row r="61" s="231" customFormat="1" ht="24" customHeight="1" spans="1:3">
      <c r="A61" s="260"/>
      <c r="C61" s="261"/>
    </row>
    <row r="62" s="231" customFormat="1" ht="24" customHeight="1" spans="1:3">
      <c r="A62" s="260"/>
      <c r="C62" s="261"/>
    </row>
    <row r="63" s="231" customFormat="1" ht="24" customHeight="1" spans="1:3">
      <c r="A63" s="260"/>
      <c r="C63" s="261"/>
    </row>
    <row r="64" s="231" customFormat="1" ht="24" customHeight="1" spans="1:3">
      <c r="A64" s="260"/>
      <c r="C64" s="261"/>
    </row>
    <row r="65" s="231" customFormat="1" ht="24" customHeight="1" spans="1:3">
      <c r="A65" s="260"/>
      <c r="C65" s="261"/>
    </row>
    <row r="66" s="231" customFormat="1" ht="24" customHeight="1" spans="1:3">
      <c r="A66" s="260"/>
      <c r="C66" s="261"/>
    </row>
    <row r="67" s="231" customFormat="1" ht="24" customHeight="1" spans="1:3">
      <c r="A67" s="260"/>
      <c r="C67" s="261"/>
    </row>
    <row r="68" s="231" customFormat="1" ht="24" customHeight="1" spans="1:3">
      <c r="A68" s="260"/>
      <c r="C68" s="261"/>
    </row>
    <row r="69" s="231" customFormat="1" ht="24" customHeight="1" spans="1:3">
      <c r="A69" s="260"/>
      <c r="C69" s="261"/>
    </row>
    <row r="70" s="231" customFormat="1" ht="24" customHeight="1" spans="1:3">
      <c r="A70" s="260"/>
      <c r="C70" s="261"/>
    </row>
    <row r="71" s="231" customFormat="1" ht="24" customHeight="1" spans="1:3">
      <c r="A71" s="260"/>
      <c r="C71" s="261"/>
    </row>
    <row r="72" s="231" customFormat="1" ht="24" customHeight="1" spans="1:3">
      <c r="A72" s="260"/>
      <c r="C72" s="261"/>
    </row>
    <row r="73" s="231" customFormat="1" ht="24" customHeight="1" spans="1:3">
      <c r="A73" s="260"/>
      <c r="C73" s="261"/>
    </row>
    <row r="74" s="231" customFormat="1" ht="24" customHeight="1" spans="1:3">
      <c r="A74" s="260"/>
      <c r="C74" s="261"/>
    </row>
    <row r="75" s="231" customFormat="1" ht="24" customHeight="1" spans="1:3">
      <c r="A75" s="260"/>
      <c r="C75" s="261"/>
    </row>
    <row r="76" s="231" customFormat="1" ht="24" customHeight="1" spans="1:3">
      <c r="A76" s="260"/>
      <c r="C76" s="261"/>
    </row>
    <row r="77" s="231" customFormat="1" ht="24" customHeight="1" spans="1:3">
      <c r="A77" s="260"/>
      <c r="C77" s="261"/>
    </row>
    <row r="78" s="231" customFormat="1" ht="24" customHeight="1" spans="1:3">
      <c r="A78" s="260"/>
      <c r="C78" s="261"/>
    </row>
    <row r="79" s="231" customFormat="1" ht="24" customHeight="1" spans="1:3">
      <c r="A79" s="260"/>
      <c r="C79" s="261"/>
    </row>
    <row r="80" s="231" customFormat="1" ht="24" customHeight="1" spans="1:3">
      <c r="A80" s="260"/>
      <c r="C80" s="261"/>
    </row>
    <row r="81" s="231" customFormat="1" ht="24" customHeight="1" spans="1:3">
      <c r="A81" s="260"/>
      <c r="C81" s="261"/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97" firstPageNumber="0" fitToHeight="0" orientation="portrait" blackAndWhite="1" useFirstPageNumber="1" horizontalDpi="600" verticalDpi="600"/>
  <headerFooter alignWithMargins="0"/>
  <rowBreaks count="1" manualBreakCount="1">
    <brk id="17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showZeros="0" view="pageBreakPreview" zoomScaleNormal="100" workbookViewId="0">
      <selection activeCell="A2" sqref="A2:D2"/>
    </sheetView>
  </sheetViews>
  <sheetFormatPr defaultColWidth="9" defaultRowHeight="14.25" outlineLevelCol="5"/>
  <cols>
    <col min="1" max="1" width="32.625" style="196" customWidth="1"/>
    <col min="2" max="2" width="13.625" style="197" customWidth="1"/>
    <col min="3" max="3" width="32.625" style="196" customWidth="1"/>
    <col min="4" max="4" width="13.625" style="197" customWidth="1"/>
    <col min="5" max="16384" width="9" style="196"/>
  </cols>
  <sheetData>
    <row r="1" s="191" customFormat="1" ht="24" customHeight="1" spans="1:3">
      <c r="A1" s="198" t="s">
        <v>942</v>
      </c>
      <c r="B1" s="199"/>
      <c r="C1" s="199"/>
    </row>
    <row r="2" s="192" customFormat="1" ht="42" customHeight="1" spans="1:4">
      <c r="A2" s="200" t="s">
        <v>943</v>
      </c>
      <c r="B2" s="201"/>
      <c r="C2" s="201"/>
      <c r="D2" s="201"/>
    </row>
    <row r="3" s="193" customFormat="1" ht="27" customHeight="1" spans="1:4">
      <c r="A3" s="202"/>
      <c r="B3" s="203"/>
      <c r="C3" s="202"/>
      <c r="D3" s="204" t="s">
        <v>134</v>
      </c>
    </row>
    <row r="4" s="194" customFormat="1" ht="30" customHeight="1" spans="1:4">
      <c r="A4" s="205" t="s">
        <v>135</v>
      </c>
      <c r="B4" s="206" t="s">
        <v>6</v>
      </c>
      <c r="C4" s="205" t="s">
        <v>136</v>
      </c>
      <c r="D4" s="206" t="s">
        <v>6</v>
      </c>
    </row>
    <row r="5" s="195" customFormat="1" ht="24" customHeight="1" spans="1:4">
      <c r="A5" s="207" t="s">
        <v>934</v>
      </c>
      <c r="B5" s="208">
        <v>210128</v>
      </c>
      <c r="C5" s="207" t="s">
        <v>935</v>
      </c>
      <c r="D5" s="208">
        <v>411126</v>
      </c>
    </row>
    <row r="6" s="195" customFormat="1" ht="24" customHeight="1" spans="1:4">
      <c r="A6" s="207" t="s">
        <v>139</v>
      </c>
      <c r="B6" s="208">
        <v>7216</v>
      </c>
      <c r="C6" s="118" t="s">
        <v>140</v>
      </c>
      <c r="D6" s="208">
        <v>0</v>
      </c>
    </row>
    <row r="7" s="195" customFormat="1" ht="24" customHeight="1" spans="1:4">
      <c r="A7" s="209" t="s">
        <v>141</v>
      </c>
      <c r="B7" s="210">
        <v>5033</v>
      </c>
      <c r="C7" s="209" t="s">
        <v>142</v>
      </c>
      <c r="D7" s="210"/>
    </row>
    <row r="8" s="195" customFormat="1" ht="24" customHeight="1" spans="1:4">
      <c r="A8" s="209" t="s">
        <v>147</v>
      </c>
      <c r="B8" s="210">
        <v>2183</v>
      </c>
      <c r="C8" s="209" t="s">
        <v>148</v>
      </c>
      <c r="D8" s="210"/>
    </row>
    <row r="9" s="195" customFormat="1" ht="24" customHeight="1" spans="1:4">
      <c r="A9" s="209" t="s">
        <v>149</v>
      </c>
      <c r="B9" s="210">
        <v>1</v>
      </c>
      <c r="C9" s="117" t="s">
        <v>167</v>
      </c>
      <c r="D9" s="211">
        <v>9920</v>
      </c>
    </row>
    <row r="10" s="195" customFormat="1" ht="24" customHeight="1" spans="1:4">
      <c r="A10" s="209" t="s">
        <v>156</v>
      </c>
      <c r="B10" s="210">
        <v>249320</v>
      </c>
      <c r="C10" s="209" t="s">
        <v>936</v>
      </c>
      <c r="D10" s="210">
        <v>9920</v>
      </c>
    </row>
    <row r="11" s="195" customFormat="1" ht="24" customHeight="1" spans="1:4">
      <c r="A11" s="212" t="s">
        <v>937</v>
      </c>
      <c r="B11" s="210">
        <v>249320</v>
      </c>
      <c r="C11" s="213"/>
      <c r="D11" s="210"/>
    </row>
    <row r="12" s="195" customFormat="1" ht="24" customHeight="1" spans="1:4">
      <c r="A12" s="214"/>
      <c r="B12" s="210"/>
      <c r="C12" s="213"/>
      <c r="D12" s="210"/>
    </row>
    <row r="13" s="195" customFormat="1" ht="24" customHeight="1" spans="1:4">
      <c r="A13" s="213"/>
      <c r="B13" s="210"/>
      <c r="C13" s="213"/>
      <c r="D13" s="210"/>
    </row>
    <row r="14" s="195" customFormat="1" ht="24" customHeight="1" spans="1:6">
      <c r="A14" s="215"/>
      <c r="B14" s="216"/>
      <c r="C14" s="217"/>
      <c r="D14" s="218"/>
      <c r="E14" s="219"/>
      <c r="F14" s="219"/>
    </row>
    <row r="15" s="195" customFormat="1" ht="24" customHeight="1" spans="1:6">
      <c r="A15" s="62" t="s">
        <v>175</v>
      </c>
      <c r="B15" s="216">
        <v>466665</v>
      </c>
      <c r="C15" s="220" t="s">
        <v>176</v>
      </c>
      <c r="D15" s="211">
        <v>421046</v>
      </c>
      <c r="E15" s="219"/>
      <c r="F15" s="219"/>
    </row>
    <row r="16" s="195" customFormat="1" ht="24" customHeight="1" spans="1:4">
      <c r="A16" s="221"/>
      <c r="B16" s="222"/>
      <c r="C16" s="207" t="s">
        <v>177</v>
      </c>
      <c r="D16" s="223">
        <v>45619</v>
      </c>
    </row>
    <row r="17" s="195" customFormat="1" ht="24" customHeight="1" spans="2:4">
      <c r="B17" s="224"/>
      <c r="D17" s="224"/>
    </row>
    <row r="18" s="195" customFormat="1" ht="24" customHeight="1" spans="2:4">
      <c r="B18" s="224"/>
      <c r="D18" s="224"/>
    </row>
    <row r="19" s="195" customFormat="1" ht="24" customHeight="1" spans="2:4">
      <c r="B19" s="224"/>
      <c r="D19" s="224"/>
    </row>
    <row r="20" s="195" customFormat="1" ht="24" customHeight="1" spans="2:4">
      <c r="B20" s="224"/>
      <c r="D20" s="224"/>
    </row>
    <row r="21" s="195" customFormat="1" ht="24" customHeight="1" spans="2:4">
      <c r="B21" s="224"/>
      <c r="D21" s="224"/>
    </row>
    <row r="22" s="195" customFormat="1" ht="24" customHeight="1" spans="2:4">
      <c r="B22" s="224"/>
      <c r="D22" s="224"/>
    </row>
    <row r="23" s="195" customFormat="1" ht="24" customHeight="1" spans="2:4">
      <c r="B23" s="224"/>
      <c r="D23" s="224"/>
    </row>
    <row r="24" s="195" customFormat="1" ht="24" customHeight="1" spans="2:4">
      <c r="B24" s="224"/>
      <c r="D24" s="224"/>
    </row>
    <row r="25" s="195" customFormat="1" ht="24" customHeight="1" spans="2:4">
      <c r="B25" s="224"/>
      <c r="D25" s="224"/>
    </row>
    <row r="26" s="195" customFormat="1" ht="24" customHeight="1" spans="2:4">
      <c r="B26" s="224"/>
      <c r="D26" s="224"/>
    </row>
    <row r="27" s="195" customFormat="1" ht="24" customHeight="1" spans="2:4">
      <c r="B27" s="224"/>
      <c r="D27" s="224"/>
    </row>
    <row r="28" s="195" customFormat="1" ht="24" customHeight="1" spans="2:4">
      <c r="B28" s="224"/>
      <c r="D28" s="224"/>
    </row>
    <row r="29" s="195" customFormat="1" ht="24" customHeight="1" spans="2:4">
      <c r="B29" s="224"/>
      <c r="D29" s="224"/>
    </row>
    <row r="30" s="195" customFormat="1" ht="24" customHeight="1" spans="2:4">
      <c r="B30" s="224"/>
      <c r="D30" s="224"/>
    </row>
    <row r="31" s="195" customFormat="1" ht="24" customHeight="1" spans="2:4">
      <c r="B31" s="224"/>
      <c r="D31" s="224"/>
    </row>
    <row r="32" s="195" customFormat="1" ht="24" customHeight="1" spans="2:4">
      <c r="B32" s="224"/>
      <c r="D32" s="224"/>
    </row>
    <row r="33" s="195" customFormat="1" ht="24" customHeight="1" spans="2:4">
      <c r="B33" s="224"/>
      <c r="D33" s="224"/>
    </row>
    <row r="34" s="195" customFormat="1" ht="24" customHeight="1" spans="2:4">
      <c r="B34" s="224"/>
      <c r="D34" s="224"/>
    </row>
    <row r="35" s="195" customFormat="1" ht="24" customHeight="1" spans="2:4">
      <c r="B35" s="224"/>
      <c r="D35" s="224"/>
    </row>
    <row r="36" s="195" customFormat="1" ht="24" customHeight="1" spans="2:4">
      <c r="B36" s="224"/>
      <c r="D36" s="224"/>
    </row>
    <row r="37" s="195" customFormat="1" ht="24" customHeight="1" spans="2:4">
      <c r="B37" s="224"/>
      <c r="D37" s="224"/>
    </row>
    <row r="38" s="195" customFormat="1" ht="24" customHeight="1" spans="2:4">
      <c r="B38" s="224"/>
      <c r="D38" s="224"/>
    </row>
    <row r="39" s="195" customFormat="1" ht="24" customHeight="1" spans="2:4">
      <c r="B39" s="224"/>
      <c r="D39" s="224"/>
    </row>
    <row r="40" s="195" customFormat="1" ht="24" customHeight="1" spans="2:4">
      <c r="B40" s="224"/>
      <c r="D40" s="224"/>
    </row>
    <row r="41" s="195" customFormat="1" ht="24" customHeight="1" spans="2:4">
      <c r="B41" s="224"/>
      <c r="D41" s="224"/>
    </row>
    <row r="42" s="195" customFormat="1" ht="24" customHeight="1" spans="2:4">
      <c r="B42" s="224"/>
      <c r="D42" s="224"/>
    </row>
    <row r="43" s="195" customFormat="1" ht="24" customHeight="1" spans="2:4">
      <c r="B43" s="224"/>
      <c r="D43" s="224"/>
    </row>
    <row r="44" s="195" customFormat="1" ht="24" customHeight="1" spans="2:4">
      <c r="B44" s="224"/>
      <c r="D44" s="224"/>
    </row>
    <row r="45" s="195" customFormat="1" ht="24" customHeight="1" spans="2:4">
      <c r="B45" s="224"/>
      <c r="D45" s="224"/>
    </row>
    <row r="46" s="195" customFormat="1" ht="24" customHeight="1" spans="2:4">
      <c r="B46" s="224"/>
      <c r="D46" s="224"/>
    </row>
    <row r="47" s="195" customFormat="1" ht="24" customHeight="1" spans="2:4">
      <c r="B47" s="224"/>
      <c r="D47" s="224"/>
    </row>
    <row r="48" s="195" customFormat="1" ht="24" customHeight="1" spans="2:4">
      <c r="B48" s="224"/>
      <c r="D48" s="224"/>
    </row>
    <row r="49" s="195" customFormat="1" ht="24" customHeight="1" spans="2:4">
      <c r="B49" s="224"/>
      <c r="D49" s="224"/>
    </row>
    <row r="50" s="195" customFormat="1" ht="24" customHeight="1" spans="2:4">
      <c r="B50" s="224"/>
      <c r="D50" s="224"/>
    </row>
    <row r="51" s="195" customFormat="1" ht="24" customHeight="1" spans="2:4">
      <c r="B51" s="224"/>
      <c r="D51" s="224"/>
    </row>
    <row r="52" s="195" customFormat="1" ht="24" customHeight="1" spans="2:4">
      <c r="B52" s="224"/>
      <c r="D52" s="224"/>
    </row>
    <row r="53" s="195" customFormat="1" ht="24" customHeight="1" spans="2:4">
      <c r="B53" s="224"/>
      <c r="D53" s="224"/>
    </row>
    <row r="54" s="195" customFormat="1" ht="24" customHeight="1" spans="2:4">
      <c r="B54" s="224"/>
      <c r="D54" s="224"/>
    </row>
    <row r="55" s="195" customFormat="1" ht="24" customHeight="1" spans="2:4">
      <c r="B55" s="224"/>
      <c r="D55" s="224"/>
    </row>
    <row r="56" s="195" customFormat="1" ht="24" customHeight="1" spans="2:4">
      <c r="B56" s="224"/>
      <c r="D56" s="224"/>
    </row>
    <row r="57" s="195" customFormat="1" ht="24" customHeight="1" spans="2:4">
      <c r="B57" s="224"/>
      <c r="D57" s="224"/>
    </row>
    <row r="58" s="195" customFormat="1" ht="24" customHeight="1" spans="2:4">
      <c r="B58" s="224"/>
      <c r="D58" s="224"/>
    </row>
    <row r="59" s="195" customFormat="1" ht="24" customHeight="1" spans="2:4">
      <c r="B59" s="224"/>
      <c r="D59" s="224"/>
    </row>
    <row r="60" s="195" customFormat="1" ht="24" customHeight="1" spans="2:4">
      <c r="B60" s="224"/>
      <c r="D60" s="224"/>
    </row>
    <row r="61" s="195" customFormat="1" ht="24" customHeight="1" spans="2:4">
      <c r="B61" s="224"/>
      <c r="D61" s="224"/>
    </row>
    <row r="62" s="195" customFormat="1" ht="24" customHeight="1" spans="2:4">
      <c r="B62" s="224"/>
      <c r="D62" s="224"/>
    </row>
    <row r="63" s="195" customFormat="1" ht="24" customHeight="1" spans="2:4">
      <c r="B63" s="224"/>
      <c r="D63" s="224"/>
    </row>
    <row r="64" s="195" customFormat="1" ht="24" customHeight="1" spans="2:4">
      <c r="B64" s="224"/>
      <c r="D64" s="224"/>
    </row>
    <row r="65" s="195" customFormat="1" ht="24" customHeight="1" spans="2:4">
      <c r="B65" s="224"/>
      <c r="D65" s="224"/>
    </row>
    <row r="66" s="195" customFormat="1" ht="24" customHeight="1" spans="2:4">
      <c r="B66" s="224"/>
      <c r="D66" s="224"/>
    </row>
    <row r="67" s="195" customFormat="1" ht="24" customHeight="1" spans="2:4">
      <c r="B67" s="224"/>
      <c r="D67" s="224"/>
    </row>
    <row r="68" s="195" customFormat="1" ht="24" customHeight="1" spans="2:4">
      <c r="B68" s="224"/>
      <c r="D68" s="224"/>
    </row>
    <row r="69" s="195" customFormat="1" ht="24" customHeight="1" spans="2:4">
      <c r="B69" s="224"/>
      <c r="D69" s="224"/>
    </row>
    <row r="70" s="195" customFormat="1" ht="24" customHeight="1" spans="2:4">
      <c r="B70" s="224"/>
      <c r="D70" s="224"/>
    </row>
    <row r="71" s="195" customFormat="1" ht="24" customHeight="1" spans="2:4">
      <c r="B71" s="224"/>
      <c r="D71" s="224"/>
    </row>
    <row r="72" s="195" customFormat="1" ht="24" customHeight="1" spans="2:4">
      <c r="B72" s="224"/>
      <c r="D72" s="224"/>
    </row>
    <row r="73" s="195" customFormat="1" ht="24" customHeight="1" spans="2:4">
      <c r="B73" s="224"/>
      <c r="D73" s="224"/>
    </row>
    <row r="74" s="195" customFormat="1" ht="24" customHeight="1" spans="2:4">
      <c r="B74" s="224"/>
      <c r="D74" s="224"/>
    </row>
    <row r="75" s="195" customFormat="1" ht="24" customHeight="1" spans="2:4">
      <c r="B75" s="224"/>
      <c r="D75" s="224"/>
    </row>
    <row r="76" s="195" customFormat="1" ht="24" customHeight="1" spans="2:4">
      <c r="B76" s="224"/>
      <c r="D76" s="224"/>
    </row>
    <row r="77" s="195" customFormat="1" ht="24" customHeight="1" spans="2:4">
      <c r="B77" s="224"/>
      <c r="D77" s="224"/>
    </row>
    <row r="78" s="195" customFormat="1" ht="24" customHeight="1" spans="2:4">
      <c r="B78" s="224"/>
      <c r="D78" s="224"/>
    </row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scale="99" firstPageNumber="0" fitToHeight="0" orientation="portrait" blackAndWhite="1" useFirstPageNumber="1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showZeros="0" view="pageBreakPreview" zoomScaleNormal="100" workbookViewId="0">
      <selection activeCell="A2" sqref="A2:B2"/>
    </sheetView>
  </sheetViews>
  <sheetFormatPr defaultColWidth="10.0666666666667" defaultRowHeight="14.25"/>
  <cols>
    <col min="1" max="1" width="59.625" style="175" customWidth="1"/>
    <col min="2" max="2" width="27.375" style="175" customWidth="1"/>
    <col min="3" max="16384" width="10.0666666666667" style="175"/>
  </cols>
  <sheetData>
    <row r="1" s="169" customFormat="1" ht="24" customHeight="1" spans="1:1">
      <c r="A1" s="176" t="s">
        <v>944</v>
      </c>
    </row>
    <row r="2" s="170" customFormat="1" ht="60" customHeight="1" spans="1:2">
      <c r="A2" s="177" t="s">
        <v>945</v>
      </c>
      <c r="B2" s="178"/>
    </row>
    <row r="3" s="171" customFormat="1" ht="27" customHeight="1" spans="2:2">
      <c r="B3" s="179" t="s">
        <v>134</v>
      </c>
    </row>
    <row r="4" s="172" customFormat="1" ht="30" customHeight="1" spans="1:2">
      <c r="A4" s="138" t="s">
        <v>946</v>
      </c>
      <c r="B4" s="180" t="s">
        <v>947</v>
      </c>
    </row>
    <row r="5" s="173" customFormat="1" ht="24" customHeight="1" spans="1:2">
      <c r="A5" s="188" t="s">
        <v>948</v>
      </c>
      <c r="B5" s="182">
        <f>SUM(B6:B16)</f>
        <v>5033</v>
      </c>
    </row>
    <row r="6" s="173" customFormat="1" ht="24" customHeight="1" spans="1:2">
      <c r="A6" s="181" t="s">
        <v>949</v>
      </c>
      <c r="B6" s="182">
        <v>151</v>
      </c>
    </row>
    <row r="7" s="173" customFormat="1" ht="24" customHeight="1" spans="1:2">
      <c r="A7" s="181" t="s">
        <v>950</v>
      </c>
      <c r="B7" s="182"/>
    </row>
    <row r="8" s="173" customFormat="1" ht="24" customHeight="1" spans="1:2">
      <c r="A8" s="181" t="s">
        <v>951</v>
      </c>
      <c r="B8" s="182">
        <v>1972</v>
      </c>
    </row>
    <row r="9" s="173" customFormat="1" ht="24" customHeight="1" spans="1:2">
      <c r="A9" s="183" t="s">
        <v>952</v>
      </c>
      <c r="B9" s="182"/>
    </row>
    <row r="10" s="173" customFormat="1" ht="24" customHeight="1" spans="1:10">
      <c r="A10" s="183" t="s">
        <v>953</v>
      </c>
      <c r="B10" s="182">
        <v>1214</v>
      </c>
      <c r="J10" s="187"/>
    </row>
    <row r="11" s="174" customFormat="1" ht="24" customHeight="1" spans="1:2">
      <c r="A11" s="183" t="s">
        <v>954</v>
      </c>
      <c r="B11" s="182">
        <v>83</v>
      </c>
    </row>
    <row r="12" s="174" customFormat="1" ht="24" customHeight="1" spans="1:2">
      <c r="A12" s="183" t="s">
        <v>955</v>
      </c>
      <c r="B12" s="189"/>
    </row>
    <row r="13" s="174" customFormat="1" ht="24" customHeight="1" spans="1:2">
      <c r="A13" s="183" t="s">
        <v>956</v>
      </c>
      <c r="B13" s="189"/>
    </row>
    <row r="14" s="174" customFormat="1" ht="24" customHeight="1" spans="1:2">
      <c r="A14" s="183" t="s">
        <v>957</v>
      </c>
      <c r="B14" s="189"/>
    </row>
    <row r="15" s="174" customFormat="1" ht="24" customHeight="1" spans="1:2">
      <c r="A15" s="183" t="s">
        <v>958</v>
      </c>
      <c r="B15" s="189">
        <v>1613</v>
      </c>
    </row>
    <row r="16" s="174" customFormat="1" ht="24" customHeight="1" spans="1:2">
      <c r="A16" s="183" t="s">
        <v>959</v>
      </c>
      <c r="B16" s="189"/>
    </row>
    <row r="17" s="174" customFormat="1" ht="24" customHeight="1" spans="1:2">
      <c r="A17" s="190" t="s">
        <v>889</v>
      </c>
      <c r="B17" s="189"/>
    </row>
    <row r="18" s="174" customFormat="1" ht="24" customHeight="1" spans="1:2">
      <c r="A18" s="190" t="s">
        <v>889</v>
      </c>
      <c r="B18" s="189"/>
    </row>
    <row r="19" s="174" customFormat="1" ht="24" customHeight="1" spans="1:2">
      <c r="A19" s="183"/>
      <c r="B19" s="189"/>
    </row>
    <row r="20" s="174" customFormat="1" ht="24" customHeight="1"/>
    <row r="21" s="174" customFormat="1" ht="24" customHeight="1"/>
    <row r="22" s="174" customFormat="1" ht="24" customHeight="1"/>
    <row r="23" s="174" customFormat="1" ht="24" customHeight="1"/>
    <row r="24" s="174" customFormat="1" ht="24" customHeight="1"/>
    <row r="25" s="174" customFormat="1" ht="24" customHeight="1"/>
    <row r="26" s="174" customFormat="1" ht="24" customHeight="1"/>
    <row r="27" s="174" customFormat="1" ht="24" customHeight="1"/>
    <row r="28" s="174" customFormat="1" ht="24" customHeight="1"/>
    <row r="29" s="174" customFormat="1" ht="24" customHeight="1"/>
    <row r="30" s="174" customFormat="1" ht="24" customHeight="1"/>
    <row r="31" s="174" customFormat="1" ht="24" customHeight="1"/>
    <row r="32" s="174" customFormat="1" ht="24" customHeight="1"/>
    <row r="33" s="174" customFormat="1" ht="24" customHeight="1"/>
    <row r="34" s="174" customFormat="1" ht="24" customHeight="1"/>
    <row r="35" s="174" customFormat="1" ht="24" customHeight="1"/>
    <row r="36" s="174" customFormat="1" ht="24" customHeight="1"/>
    <row r="37" s="174" customFormat="1" ht="24" customHeight="1"/>
    <row r="38" s="174" customFormat="1" ht="24" customHeight="1"/>
    <row r="39" s="174" customFormat="1" ht="24" customHeight="1"/>
    <row r="40" s="174" customFormat="1" ht="24" customHeight="1"/>
    <row r="41" s="174" customFormat="1" ht="24" customHeight="1"/>
    <row r="42" s="174" customFormat="1" ht="24" customHeight="1"/>
    <row r="43" s="174" customFormat="1" ht="24" customHeight="1"/>
    <row r="44" s="174" customFormat="1" ht="24" customHeight="1"/>
    <row r="45" s="174" customFormat="1" ht="24" customHeight="1"/>
    <row r="46" s="174" customFormat="1" ht="24" customHeight="1"/>
    <row r="47" s="174" customFormat="1" ht="24" customHeight="1"/>
    <row r="48" s="174" customFormat="1" ht="24" customHeight="1"/>
    <row r="49" s="174" customFormat="1" ht="24" customHeight="1"/>
    <row r="50" s="174" customFormat="1" ht="24" customHeight="1"/>
    <row r="51" s="174" customFormat="1" ht="24" customHeight="1"/>
    <row r="52" s="174" customFormat="1" ht="24" customHeight="1"/>
    <row r="53" s="174" customFormat="1" ht="24" customHeight="1"/>
    <row r="54" s="174" customFormat="1" ht="24" customHeight="1"/>
    <row r="55" s="174" customFormat="1" ht="24" customHeight="1"/>
    <row r="56" s="174" customFormat="1" ht="24" customHeight="1"/>
    <row r="57" s="174" customFormat="1" ht="24" customHeight="1"/>
    <row r="58" s="174" customFormat="1" ht="24" customHeight="1"/>
    <row r="59" s="174" customFormat="1" ht="24" customHeight="1"/>
    <row r="60" s="174" customFormat="1" ht="24" customHeight="1"/>
    <row r="61" s="174" customFormat="1" ht="24" customHeight="1"/>
    <row r="62" s="174" customFormat="1" ht="24" customHeight="1"/>
    <row r="63" s="174" customFormat="1" ht="24" customHeight="1"/>
    <row r="64" s="174" customFormat="1" ht="24" customHeight="1"/>
    <row r="65" s="174" customFormat="1" ht="24" customHeight="1"/>
    <row r="66" s="174" customFormat="1" ht="24" customHeight="1"/>
    <row r="67" s="174" customFormat="1" ht="24" customHeight="1"/>
    <row r="68" s="174" customFormat="1" ht="24" customHeight="1"/>
    <row r="69" s="174" customFormat="1" ht="24" customHeight="1"/>
    <row r="70" s="174" customFormat="1" ht="24" customHeight="1"/>
    <row r="71" s="174" customFormat="1" ht="24" customHeight="1"/>
    <row r="72" s="174" customFormat="1" ht="24" customHeight="1"/>
    <row r="73" s="174" customFormat="1" ht="24" customHeight="1"/>
    <row r="74" s="174" customFormat="1" ht="24" customHeight="1"/>
    <row r="75" s="174" customFormat="1" ht="24" customHeight="1"/>
    <row r="76" s="174" customFormat="1" ht="24" customHeight="1"/>
    <row r="77" s="174" customFormat="1" ht="24" customHeight="1"/>
    <row r="78" s="174" customFormat="1" ht="24" customHeight="1"/>
    <row r="79" s="174" customFormat="1" ht="24" customHeight="1"/>
    <row r="80" s="174" customFormat="1" ht="24" customHeight="1"/>
    <row r="81" s="174" customFormat="1" ht="24" customHeight="1"/>
    <row r="82" s="174" customFormat="1" ht="24" customHeight="1"/>
  </sheetData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showZeros="0" view="pageBreakPreview" zoomScaleNormal="100" workbookViewId="0">
      <selection activeCell="A2" sqref="A2:B2"/>
    </sheetView>
  </sheetViews>
  <sheetFormatPr defaultColWidth="10.0666666666667" defaultRowHeight="14.25"/>
  <cols>
    <col min="1" max="1" width="59.625" style="175" customWidth="1"/>
    <col min="2" max="2" width="27.375" style="175" customWidth="1"/>
    <col min="3" max="16384" width="10.0666666666667" style="175"/>
  </cols>
  <sheetData>
    <row r="1" s="169" customFormat="1" ht="24" customHeight="1" spans="1:1">
      <c r="A1" s="176" t="s">
        <v>960</v>
      </c>
    </row>
    <row r="2" s="170" customFormat="1" ht="60" customHeight="1" spans="1:2">
      <c r="A2" s="177" t="s">
        <v>961</v>
      </c>
      <c r="B2" s="178"/>
    </row>
    <row r="3" s="171" customFormat="1" ht="27" customHeight="1" spans="2:2">
      <c r="B3" s="179" t="s">
        <v>134</v>
      </c>
    </row>
    <row r="4" s="172" customFormat="1" ht="30" customHeight="1" spans="1:2">
      <c r="A4" s="138" t="s">
        <v>946</v>
      </c>
      <c r="B4" s="180" t="s">
        <v>947</v>
      </c>
    </row>
    <row r="5" s="173" customFormat="1" ht="24" customHeight="1" spans="1:2">
      <c r="A5" s="188" t="s">
        <v>948</v>
      </c>
      <c r="B5" s="182">
        <f>SUM(B6:B16)</f>
        <v>4071</v>
      </c>
    </row>
    <row r="6" s="173" customFormat="1" ht="24" customHeight="1" spans="1:2">
      <c r="A6" s="181" t="s">
        <v>949</v>
      </c>
      <c r="B6" s="182"/>
    </row>
    <row r="7" s="173" customFormat="1" ht="24" customHeight="1" spans="1:2">
      <c r="A7" s="181" t="s">
        <v>950</v>
      </c>
      <c r="B7" s="182"/>
    </row>
    <row r="8" s="173" customFormat="1" ht="24" customHeight="1" spans="1:2">
      <c r="A8" s="181" t="s">
        <v>951</v>
      </c>
      <c r="B8" s="182"/>
    </row>
    <row r="9" s="173" customFormat="1" ht="24" customHeight="1" spans="1:2">
      <c r="A9" s="183" t="s">
        <v>962</v>
      </c>
      <c r="B9" s="182">
        <v>4071</v>
      </c>
    </row>
    <row r="10" s="173" customFormat="1" ht="24" customHeight="1" spans="1:10">
      <c r="A10" s="183" t="s">
        <v>963</v>
      </c>
      <c r="B10" s="182"/>
      <c r="J10" s="187"/>
    </row>
    <row r="11" s="174" customFormat="1" ht="24" customHeight="1" spans="1:2">
      <c r="A11" s="183" t="s">
        <v>954</v>
      </c>
      <c r="B11" s="182"/>
    </row>
    <row r="12" s="174" customFormat="1" ht="24" customHeight="1" spans="1:2">
      <c r="A12" s="183" t="s">
        <v>955</v>
      </c>
      <c r="B12" s="189"/>
    </row>
    <row r="13" s="174" customFormat="1" ht="24" customHeight="1" spans="1:2">
      <c r="A13" s="183" t="s">
        <v>956</v>
      </c>
      <c r="B13" s="189"/>
    </row>
    <row r="14" s="174" customFormat="1" ht="24" customHeight="1" spans="1:2">
      <c r="A14" s="183" t="s">
        <v>957</v>
      </c>
      <c r="B14" s="189"/>
    </row>
    <row r="15" s="174" customFormat="1" ht="24" customHeight="1" spans="1:2">
      <c r="A15" s="183" t="s">
        <v>958</v>
      </c>
      <c r="B15" s="189"/>
    </row>
    <row r="16" s="174" customFormat="1" ht="24" customHeight="1" spans="1:2">
      <c r="A16" s="183" t="s">
        <v>959</v>
      </c>
      <c r="B16" s="189"/>
    </row>
    <row r="17" s="174" customFormat="1" ht="24" customHeight="1" spans="1:2">
      <c r="A17" s="190" t="s">
        <v>889</v>
      </c>
      <c r="B17" s="189"/>
    </row>
    <row r="18" s="174" customFormat="1" ht="24" customHeight="1" spans="1:2">
      <c r="A18" s="190" t="s">
        <v>889</v>
      </c>
      <c r="B18" s="189"/>
    </row>
    <row r="19" s="174" customFormat="1" ht="24" customHeight="1" spans="1:2">
      <c r="A19" s="183"/>
      <c r="B19" s="189"/>
    </row>
    <row r="20" s="174" customFormat="1" ht="24" customHeight="1"/>
    <row r="21" s="174" customFormat="1" ht="24" customHeight="1"/>
    <row r="22" s="174" customFormat="1" ht="24" customHeight="1"/>
    <row r="23" s="174" customFormat="1" ht="24" customHeight="1"/>
    <row r="24" s="174" customFormat="1" ht="24" customHeight="1"/>
    <row r="25" s="174" customFormat="1" ht="24" customHeight="1"/>
    <row r="26" s="174" customFormat="1" ht="24" customHeight="1"/>
    <row r="27" s="174" customFormat="1" ht="24" customHeight="1"/>
    <row r="28" s="174" customFormat="1" ht="24" customHeight="1"/>
    <row r="29" s="174" customFormat="1" ht="24" customHeight="1"/>
    <row r="30" s="174" customFormat="1" ht="24" customHeight="1"/>
    <row r="31" s="174" customFormat="1" ht="24" customHeight="1"/>
    <row r="32" s="174" customFormat="1" ht="24" customHeight="1"/>
    <row r="33" s="174" customFormat="1" ht="24" customHeight="1"/>
    <row r="34" s="174" customFormat="1" ht="24" customHeight="1"/>
    <row r="35" s="174" customFormat="1" ht="24" customHeight="1"/>
    <row r="36" s="174" customFormat="1" ht="24" customHeight="1"/>
    <row r="37" s="174" customFormat="1" ht="24" customHeight="1"/>
    <row r="38" s="174" customFormat="1" ht="24" customHeight="1"/>
    <row r="39" s="174" customFormat="1" ht="24" customHeight="1"/>
    <row r="40" s="174" customFormat="1" ht="24" customHeight="1"/>
    <row r="41" s="174" customFormat="1" ht="24" customHeight="1"/>
    <row r="42" s="174" customFormat="1" ht="24" customHeight="1"/>
    <row r="43" s="174" customFormat="1" ht="24" customHeight="1"/>
    <row r="44" s="174" customFormat="1" ht="24" customHeight="1"/>
    <row r="45" s="174" customFormat="1" ht="24" customHeight="1"/>
    <row r="46" s="174" customFormat="1" ht="24" customHeight="1"/>
    <row r="47" s="174" customFormat="1" ht="24" customHeight="1"/>
    <row r="48" s="174" customFormat="1" ht="24" customHeight="1"/>
    <row r="49" s="174" customFormat="1" ht="24" customHeight="1"/>
    <row r="50" s="174" customFormat="1" ht="24" customHeight="1"/>
    <row r="51" s="174" customFormat="1" ht="24" customHeight="1"/>
    <row r="52" s="174" customFormat="1" ht="24" customHeight="1"/>
    <row r="53" s="174" customFormat="1" ht="24" customHeight="1"/>
    <row r="54" s="174" customFormat="1" ht="24" customHeight="1"/>
    <row r="55" s="174" customFormat="1" ht="24" customHeight="1"/>
    <row r="56" s="174" customFormat="1" ht="24" customHeight="1"/>
    <row r="57" s="174" customFormat="1" ht="24" customHeight="1"/>
    <row r="58" s="174" customFormat="1" ht="24" customHeight="1"/>
    <row r="59" s="174" customFormat="1" ht="24" customHeight="1"/>
    <row r="60" s="174" customFormat="1" ht="24" customHeight="1"/>
    <row r="61" s="174" customFormat="1" ht="24" customHeight="1"/>
    <row r="62" s="174" customFormat="1" ht="24" customHeight="1"/>
    <row r="63" s="174" customFormat="1" ht="24" customHeight="1"/>
    <row r="64" s="174" customFormat="1" ht="24" customHeight="1"/>
    <row r="65" s="174" customFormat="1" ht="24" customHeight="1"/>
    <row r="66" s="174" customFormat="1" ht="24" customHeight="1"/>
    <row r="67" s="174" customFormat="1" ht="24" customHeight="1"/>
    <row r="68" s="174" customFormat="1" ht="24" customHeight="1"/>
    <row r="69" s="174" customFormat="1" ht="24" customHeight="1"/>
    <row r="70" s="174" customFormat="1" ht="24" customHeight="1"/>
    <row r="71" s="174" customFormat="1" ht="24" customHeight="1"/>
    <row r="72" s="174" customFormat="1" ht="24" customHeight="1"/>
    <row r="73" s="174" customFormat="1" ht="24" customHeight="1"/>
    <row r="74" s="174" customFormat="1" ht="24" customHeight="1"/>
    <row r="75" s="174" customFormat="1" ht="24" customHeight="1"/>
    <row r="76" s="174" customFormat="1" ht="24" customHeight="1"/>
    <row r="77" s="174" customFormat="1" ht="24" customHeight="1"/>
    <row r="78" s="174" customFormat="1" ht="24" customHeight="1"/>
    <row r="79" s="174" customFormat="1" ht="24" customHeight="1"/>
    <row r="80" s="174" customFormat="1" ht="24" customHeight="1"/>
    <row r="81" s="174" customFormat="1" ht="24" customHeight="1"/>
    <row r="82" s="174" customFormat="1" ht="24" customHeight="1"/>
  </sheetData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showZeros="0" view="pageBreakPreview" zoomScaleNormal="100" workbookViewId="0">
      <selection activeCell="A2" sqref="A2:B2"/>
    </sheetView>
  </sheetViews>
  <sheetFormatPr defaultColWidth="10.0666666666667" defaultRowHeight="14.25"/>
  <cols>
    <col min="1" max="1" width="44.375" style="175" customWidth="1"/>
    <col min="2" max="3" width="22.125" style="175" customWidth="1"/>
    <col min="4" max="16384" width="10.0666666666667" style="175"/>
  </cols>
  <sheetData>
    <row r="1" s="169" customFormat="1" ht="24" customHeight="1" spans="1:1">
      <c r="A1" s="176" t="s">
        <v>964</v>
      </c>
    </row>
    <row r="2" s="170" customFormat="1" ht="60" customHeight="1" spans="1:2">
      <c r="A2" s="177" t="s">
        <v>965</v>
      </c>
      <c r="B2" s="178"/>
    </row>
    <row r="3" s="171" customFormat="1" ht="27" customHeight="1" spans="2:2">
      <c r="B3" s="179" t="s">
        <v>134</v>
      </c>
    </row>
    <row r="4" s="172" customFormat="1" ht="30" customHeight="1" spans="1:2">
      <c r="A4" s="138" t="s">
        <v>946</v>
      </c>
      <c r="B4" s="180" t="s">
        <v>947</v>
      </c>
    </row>
    <row r="5" s="173" customFormat="1" ht="24" customHeight="1" spans="1:2">
      <c r="A5" s="181" t="s">
        <v>949</v>
      </c>
      <c r="B5" s="182">
        <v>11</v>
      </c>
    </row>
    <row r="6" s="173" customFormat="1" ht="24" customHeight="1" spans="1:2">
      <c r="A6" s="181" t="s">
        <v>950</v>
      </c>
      <c r="B6" s="182"/>
    </row>
    <row r="7" s="173" customFormat="1" ht="24" customHeight="1" spans="1:2">
      <c r="A7" s="181" t="s">
        <v>951</v>
      </c>
      <c r="B7" s="182">
        <v>58</v>
      </c>
    </row>
    <row r="8" s="173" customFormat="1" ht="24" customHeight="1" spans="1:2">
      <c r="A8" s="183" t="s">
        <v>962</v>
      </c>
      <c r="B8" s="182">
        <v>41280</v>
      </c>
    </row>
    <row r="9" s="173" customFormat="1" ht="24" customHeight="1" spans="1:10">
      <c r="A9" s="183" t="s">
        <v>963</v>
      </c>
      <c r="B9" s="182"/>
      <c r="J9" s="187"/>
    </row>
    <row r="10" s="174" customFormat="1" ht="24" customHeight="1" spans="1:2">
      <c r="A10" s="183" t="s">
        <v>966</v>
      </c>
      <c r="B10" s="182">
        <v>1214</v>
      </c>
    </row>
    <row r="11" s="174" customFormat="1" ht="24" customHeight="1" spans="1:2">
      <c r="A11" s="183" t="s">
        <v>967</v>
      </c>
      <c r="B11" s="182">
        <v>83</v>
      </c>
    </row>
    <row r="12" s="174" customFormat="1" ht="24" customHeight="1" spans="1:2">
      <c r="A12" s="183" t="s">
        <v>968</v>
      </c>
      <c r="B12" s="184"/>
    </row>
    <row r="13" s="174" customFormat="1" ht="24" customHeight="1" spans="1:2">
      <c r="A13" s="183" t="s">
        <v>969</v>
      </c>
      <c r="B13" s="184"/>
    </row>
    <row r="14" s="174" customFormat="1" ht="24" customHeight="1" spans="1:2">
      <c r="A14" s="183" t="s">
        <v>970</v>
      </c>
      <c r="B14" s="184">
        <v>2578</v>
      </c>
    </row>
    <row r="15" s="174" customFormat="1" ht="24" customHeight="1" spans="1:2">
      <c r="A15" s="183" t="s">
        <v>971</v>
      </c>
      <c r="B15" s="184">
        <v>395</v>
      </c>
    </row>
    <row r="16" s="174" customFormat="1" ht="24" customHeight="1" spans="1:2">
      <c r="A16" s="183" t="s">
        <v>972</v>
      </c>
      <c r="B16" s="184"/>
    </row>
    <row r="17" s="174" customFormat="1" ht="24" customHeight="1" spans="1:2">
      <c r="A17" s="185" t="s">
        <v>973</v>
      </c>
      <c r="B17" s="186">
        <f>SUM(B5:B16)</f>
        <v>45619</v>
      </c>
    </row>
    <row r="18" s="174" customFormat="1" ht="24" customHeight="1"/>
    <row r="19" s="174" customFormat="1" ht="24" customHeight="1"/>
    <row r="20" s="174" customFormat="1" ht="24" customHeight="1"/>
    <row r="21" s="174" customFormat="1" ht="24" customHeight="1"/>
    <row r="22" s="174" customFormat="1" ht="24" customHeight="1"/>
    <row r="23" s="174" customFormat="1" ht="24" customHeight="1"/>
    <row r="24" s="174" customFormat="1" ht="24" customHeight="1"/>
    <row r="25" s="174" customFormat="1" ht="24" customHeight="1"/>
    <row r="26" s="174" customFormat="1" ht="24" customHeight="1"/>
    <row r="27" s="174" customFormat="1" ht="24" customHeight="1"/>
    <row r="28" s="174" customFormat="1" ht="24" customHeight="1"/>
    <row r="29" s="174" customFormat="1" ht="24" customHeight="1"/>
    <row r="30" s="174" customFormat="1" ht="24" customHeight="1"/>
    <row r="31" s="174" customFormat="1" ht="24" customHeight="1"/>
    <row r="32" s="174" customFormat="1" ht="24" customHeight="1"/>
    <row r="33" s="174" customFormat="1" ht="24" customHeight="1"/>
    <row r="34" s="174" customFormat="1" ht="24" customHeight="1"/>
    <row r="35" s="174" customFormat="1" ht="24" customHeight="1"/>
    <row r="36" s="174" customFormat="1" ht="24" customHeight="1"/>
    <row r="37" s="174" customFormat="1" ht="24" customHeight="1"/>
    <row r="38" s="174" customFormat="1" ht="24" customHeight="1"/>
    <row r="39" s="174" customFormat="1" ht="24" customHeight="1"/>
    <row r="40" s="174" customFormat="1" ht="24" customHeight="1"/>
    <row r="41" s="174" customFormat="1" ht="24" customHeight="1"/>
    <row r="42" s="174" customFormat="1" ht="24" customHeight="1"/>
    <row r="43" s="174" customFormat="1" ht="24" customHeight="1"/>
    <row r="44" s="174" customFormat="1" ht="24" customHeight="1"/>
    <row r="45" s="174" customFormat="1" ht="24" customHeight="1"/>
    <row r="46" s="174" customFormat="1" ht="24" customHeight="1"/>
    <row r="47" s="174" customFormat="1" ht="24" customHeight="1"/>
    <row r="48" s="174" customFormat="1" ht="24" customHeight="1"/>
    <row r="49" s="174" customFormat="1" ht="24" customHeight="1"/>
    <row r="50" s="174" customFormat="1" ht="24" customHeight="1"/>
    <row r="51" s="174" customFormat="1" ht="24" customHeight="1"/>
    <row r="52" s="174" customFormat="1" ht="24" customHeight="1"/>
    <row r="53" s="174" customFormat="1" ht="24" customHeight="1"/>
    <row r="54" s="174" customFormat="1" ht="24" customHeight="1"/>
    <row r="55" s="174" customFormat="1" ht="24" customHeight="1"/>
    <row r="56" s="174" customFormat="1" ht="24" customHeight="1"/>
    <row r="57" s="174" customFormat="1" ht="24" customHeight="1"/>
    <row r="58" s="174" customFormat="1" ht="24" customHeight="1"/>
    <row r="59" s="174" customFormat="1" ht="24" customHeight="1"/>
    <row r="60" s="174" customFormat="1" ht="24" customHeight="1"/>
    <row r="61" s="174" customFormat="1" ht="24" customHeight="1"/>
    <row r="62" s="174" customFormat="1" ht="24" customHeight="1"/>
    <row r="63" s="174" customFormat="1" ht="24" customHeight="1"/>
    <row r="64" s="174" customFormat="1" ht="24" customHeight="1"/>
    <row r="65" s="174" customFormat="1" ht="24" customHeight="1"/>
    <row r="66" s="174" customFormat="1" ht="24" customHeight="1"/>
    <row r="67" s="174" customFormat="1" ht="24" customHeight="1"/>
    <row r="68" s="174" customFormat="1" ht="24" customHeight="1"/>
    <row r="69" s="174" customFormat="1" ht="24" customHeight="1"/>
    <row r="70" s="174" customFormat="1" ht="24" customHeight="1"/>
    <row r="71" s="174" customFormat="1" ht="24" customHeight="1"/>
    <row r="72" s="174" customFormat="1" ht="24" customHeight="1"/>
    <row r="73" s="174" customFormat="1" ht="24" customHeight="1"/>
    <row r="74" s="174" customFormat="1" ht="24" customHeight="1"/>
    <row r="75" s="174" customFormat="1" ht="24" customHeight="1"/>
    <row r="76" s="174" customFormat="1" ht="24" customHeight="1"/>
    <row r="77" s="174" customFormat="1" ht="24" customHeight="1"/>
    <row r="78" s="174" customFormat="1" ht="24" customHeight="1"/>
    <row r="79" s="174" customFormat="1" ht="24" customHeight="1"/>
    <row r="80" s="174" customFormat="1" ht="24" customHeight="1"/>
  </sheetData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showZeros="0" view="pageBreakPreview" zoomScaleNormal="85" topLeftCell="A10" workbookViewId="0">
      <selection activeCell="A2" sqref="A2:E2"/>
    </sheetView>
  </sheetViews>
  <sheetFormatPr defaultColWidth="9" defaultRowHeight="14.25"/>
  <cols>
    <col min="1" max="1" width="43" style="136" customWidth="1"/>
    <col min="2" max="5" width="10.625" style="136" customWidth="1"/>
    <col min="6" max="16384" width="9" style="136"/>
  </cols>
  <sheetData>
    <row r="1" s="44" customFormat="1" ht="24" customHeight="1" spans="1:1">
      <c r="A1" s="44" t="s">
        <v>974</v>
      </c>
    </row>
    <row r="2" s="160" customFormat="1" ht="42" customHeight="1" spans="1:5">
      <c r="A2" s="130" t="s">
        <v>975</v>
      </c>
      <c r="B2" s="130"/>
      <c r="C2" s="130"/>
      <c r="D2" s="130"/>
      <c r="E2" s="130"/>
    </row>
    <row r="3" s="131" customFormat="1" ht="27" customHeight="1" spans="4:5">
      <c r="D3" s="161" t="s">
        <v>2</v>
      </c>
      <c r="E3" s="161"/>
    </row>
    <row r="4" s="132" customFormat="1" ht="30" customHeight="1" spans="1:5">
      <c r="A4" s="138" t="s">
        <v>946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3" customFormat="1" ht="24" customHeight="1" spans="1:5">
      <c r="A5" s="162" t="s">
        <v>976</v>
      </c>
      <c r="B5" s="144">
        <v>80</v>
      </c>
      <c r="C5" s="164">
        <v>80</v>
      </c>
      <c r="D5" s="165">
        <v>80</v>
      </c>
      <c r="E5" s="145">
        <v>100</v>
      </c>
    </row>
    <row r="6" s="133" customFormat="1" ht="24" customHeight="1" spans="1:5">
      <c r="A6" s="163" t="s">
        <v>977</v>
      </c>
      <c r="B6" s="144"/>
      <c r="C6" s="164"/>
      <c r="D6" s="165"/>
      <c r="E6" s="151"/>
    </row>
    <row r="7" s="133" customFormat="1" ht="24" customHeight="1" spans="1:5">
      <c r="A7" s="163" t="s">
        <v>978</v>
      </c>
      <c r="B7" s="144"/>
      <c r="C7" s="164"/>
      <c r="D7" s="165"/>
      <c r="E7" s="151"/>
    </row>
    <row r="8" s="133" customFormat="1" ht="24" customHeight="1" spans="1:5">
      <c r="A8" s="163" t="s">
        <v>979</v>
      </c>
      <c r="B8" s="144"/>
      <c r="C8" s="164"/>
      <c r="D8" s="165"/>
      <c r="E8" s="151"/>
    </row>
    <row r="9" s="133" customFormat="1" ht="24" customHeight="1" spans="1:13">
      <c r="A9" s="163" t="s">
        <v>980</v>
      </c>
      <c r="B9" s="144">
        <v>80</v>
      </c>
      <c r="C9" s="164">
        <v>80</v>
      </c>
      <c r="D9" s="165">
        <v>80</v>
      </c>
      <c r="E9" s="145">
        <v>100</v>
      </c>
      <c r="M9" s="158"/>
    </row>
    <row r="10" s="133" customFormat="1" ht="24" customHeight="1" spans="1:5">
      <c r="A10" s="162" t="s">
        <v>981</v>
      </c>
      <c r="B10" s="144"/>
      <c r="C10" s="164"/>
      <c r="D10" s="165"/>
      <c r="E10" s="151"/>
    </row>
    <row r="11" s="133" customFormat="1" ht="24" customHeight="1" spans="1:5">
      <c r="A11" s="163" t="s">
        <v>982</v>
      </c>
      <c r="B11" s="144"/>
      <c r="C11" s="164"/>
      <c r="D11" s="165"/>
      <c r="E11" s="151"/>
    </row>
    <row r="12" s="133" customFormat="1" ht="24" customHeight="1" spans="1:5">
      <c r="A12" s="163" t="s">
        <v>983</v>
      </c>
      <c r="B12" s="144"/>
      <c r="C12" s="164"/>
      <c r="D12" s="165"/>
      <c r="E12" s="151"/>
    </row>
    <row r="13" s="133" customFormat="1" ht="24" customHeight="1" spans="1:5">
      <c r="A13" s="163" t="s">
        <v>984</v>
      </c>
      <c r="B13" s="144"/>
      <c r="C13" s="164"/>
      <c r="D13" s="165"/>
      <c r="E13" s="151"/>
    </row>
    <row r="14" s="133" customFormat="1" ht="24" customHeight="1" spans="1:5">
      <c r="A14" s="166" t="s">
        <v>985</v>
      </c>
      <c r="B14" s="144"/>
      <c r="C14" s="164"/>
      <c r="D14" s="165"/>
      <c r="E14" s="151"/>
    </row>
    <row r="15" s="133" customFormat="1" ht="24" customHeight="1" spans="1:5">
      <c r="A15" s="162" t="s">
        <v>986</v>
      </c>
      <c r="B15" s="144"/>
      <c r="C15" s="164"/>
      <c r="D15" s="165"/>
      <c r="E15" s="151"/>
    </row>
    <row r="16" s="133" customFormat="1" ht="24" customHeight="1" spans="1:9">
      <c r="A16" s="163" t="s">
        <v>987</v>
      </c>
      <c r="B16" s="144"/>
      <c r="C16" s="164"/>
      <c r="D16" s="165"/>
      <c r="E16" s="151"/>
      <c r="I16" s="158"/>
    </row>
    <row r="17" s="133" customFormat="1" ht="24" customHeight="1" spans="1:5">
      <c r="A17" s="163" t="s">
        <v>988</v>
      </c>
      <c r="B17" s="144"/>
      <c r="C17" s="164"/>
      <c r="D17" s="165"/>
      <c r="E17" s="151"/>
    </row>
    <row r="18" s="133" customFormat="1" ht="24" customHeight="1" spans="1:5">
      <c r="A18" s="163" t="s">
        <v>989</v>
      </c>
      <c r="B18" s="144"/>
      <c r="C18" s="164"/>
      <c r="D18" s="165"/>
      <c r="E18" s="151"/>
    </row>
    <row r="19" s="133" customFormat="1" ht="24" customHeight="1" spans="1:5">
      <c r="A19" s="163" t="s">
        <v>990</v>
      </c>
      <c r="B19" s="144"/>
      <c r="C19" s="164"/>
      <c r="D19" s="165"/>
      <c r="E19" s="151"/>
    </row>
    <row r="20" s="133" customFormat="1" ht="24" customHeight="1" spans="1:5">
      <c r="A20" s="162" t="s">
        <v>991</v>
      </c>
      <c r="B20" s="144"/>
      <c r="C20" s="164"/>
      <c r="D20" s="165"/>
      <c r="E20" s="151"/>
    </row>
    <row r="21" s="133" customFormat="1" ht="24" customHeight="1" spans="1:5">
      <c r="A21" s="119" t="s">
        <v>992</v>
      </c>
      <c r="B21" s="144"/>
      <c r="C21" s="164"/>
      <c r="D21" s="165"/>
      <c r="E21" s="151"/>
    </row>
    <row r="22" s="133" customFormat="1" ht="24" customHeight="1" spans="1:5">
      <c r="A22" s="119" t="s">
        <v>993</v>
      </c>
      <c r="B22" s="144"/>
      <c r="C22" s="164"/>
      <c r="D22" s="165"/>
      <c r="E22" s="151"/>
    </row>
    <row r="23" s="133" customFormat="1" ht="24" customHeight="1" spans="1:5">
      <c r="A23" s="119" t="s">
        <v>994</v>
      </c>
      <c r="B23" s="167"/>
      <c r="C23" s="167"/>
      <c r="D23" s="167"/>
      <c r="E23" s="151"/>
    </row>
    <row r="24" s="133" customFormat="1" ht="24" customHeight="1" spans="1:5">
      <c r="A24" s="162" t="s">
        <v>995</v>
      </c>
      <c r="B24" s="144"/>
      <c r="C24" s="164"/>
      <c r="D24" s="165"/>
      <c r="E24" s="151"/>
    </row>
    <row r="25" s="133" customFormat="1" ht="24" customHeight="1" spans="1:5">
      <c r="A25" s="163" t="s">
        <v>996</v>
      </c>
      <c r="B25" s="144"/>
      <c r="C25" s="164"/>
      <c r="D25" s="165"/>
      <c r="E25" s="151"/>
    </row>
    <row r="26" s="133" customFormat="1" ht="24" customHeight="1" spans="1:5">
      <c r="A26" s="163"/>
      <c r="B26" s="144"/>
      <c r="C26" s="164"/>
      <c r="D26" s="165"/>
      <c r="E26" s="151"/>
    </row>
    <row r="27" s="133" customFormat="1" ht="24" customHeight="1" spans="1:5">
      <c r="A27" s="168" t="s">
        <v>997</v>
      </c>
      <c r="B27" s="144">
        <v>80</v>
      </c>
      <c r="C27" s="164">
        <v>80</v>
      </c>
      <c r="D27" s="165">
        <v>80</v>
      </c>
      <c r="E27" s="145">
        <v>100</v>
      </c>
    </row>
    <row r="28" s="133" customFormat="1" ht="24" customHeight="1"/>
    <row r="29" s="133" customFormat="1" ht="24" customHeight="1"/>
    <row r="30" s="133" customFormat="1" ht="24" customHeight="1"/>
    <row r="31" s="133" customFormat="1" ht="24" customHeight="1"/>
    <row r="32" s="133" customFormat="1" ht="24" customHeight="1"/>
    <row r="33" s="133" customFormat="1" ht="24" customHeight="1"/>
    <row r="34" s="133" customFormat="1" ht="24" customHeight="1"/>
    <row r="35" s="133" customFormat="1" ht="24" customHeight="1"/>
    <row r="36" s="133" customFormat="1" ht="24" customHeight="1"/>
    <row r="37" s="133" customFormat="1" ht="24" customHeight="1"/>
    <row r="38" s="133" customFormat="1" ht="24" customHeight="1"/>
    <row r="39" s="133" customFormat="1" ht="24" customHeight="1"/>
    <row r="40" s="133" customFormat="1" ht="24" customHeight="1"/>
    <row r="41" s="133" customFormat="1" ht="24" customHeight="1"/>
    <row r="42" s="133" customFormat="1" ht="24" customHeight="1"/>
    <row r="43" s="133" customFormat="1" ht="24" customHeight="1"/>
    <row r="44" s="133" customFormat="1" ht="24" customHeight="1"/>
    <row r="45" s="133" customFormat="1" ht="24" customHeight="1"/>
    <row r="46" s="133" customFormat="1" ht="24" customHeight="1"/>
    <row r="47" s="133" customFormat="1" ht="24" customHeight="1"/>
    <row r="48" s="133" customFormat="1" ht="24" customHeight="1"/>
    <row r="49" s="133" customFormat="1" ht="24" customHeight="1"/>
    <row r="50" s="133" customFormat="1" ht="24" customHeight="1"/>
    <row r="51" s="133" customFormat="1" ht="24" customHeight="1"/>
    <row r="52" s="133" customFormat="1" ht="24" customHeight="1"/>
    <row r="53" s="133" customFormat="1" ht="24" customHeight="1"/>
    <row r="54" s="133" customFormat="1" ht="24" customHeight="1"/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</sheetData>
  <mergeCells count="2">
    <mergeCell ref="A2:E2"/>
    <mergeCell ref="D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showZeros="0" view="pageBreakPreview" zoomScaleNormal="85" workbookViewId="0">
      <selection activeCell="A2" sqref="A2:E2"/>
    </sheetView>
  </sheetViews>
  <sheetFormatPr defaultColWidth="9" defaultRowHeight="14.25"/>
  <cols>
    <col min="1" max="1" width="46.5" style="136" customWidth="1"/>
    <col min="2" max="5" width="9.625" style="136" customWidth="1"/>
    <col min="6" max="16384" width="9" style="136"/>
  </cols>
  <sheetData>
    <row r="1" s="44" customFormat="1" ht="24" customHeight="1" spans="1:1">
      <c r="A1" s="44" t="s">
        <v>998</v>
      </c>
    </row>
    <row r="2" s="130" customFormat="1" ht="42" customHeight="1" spans="1:5">
      <c r="A2" s="137" t="s">
        <v>999</v>
      </c>
      <c r="B2" s="137"/>
      <c r="C2" s="137"/>
      <c r="D2" s="137"/>
      <c r="E2" s="137"/>
    </row>
    <row r="3" s="131" customFormat="1" ht="27" customHeight="1" spans="3:3">
      <c r="C3" s="131" t="s">
        <v>2</v>
      </c>
    </row>
    <row r="4" s="132" customFormat="1" ht="30" customHeight="1" spans="1:5">
      <c r="A4" s="138" t="s">
        <v>946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2" customFormat="1" ht="24" customHeight="1" spans="1:5">
      <c r="A5" s="140" t="s">
        <v>1000</v>
      </c>
      <c r="B5" s="141"/>
      <c r="C5" s="141"/>
      <c r="D5" s="141"/>
      <c r="E5" s="142"/>
    </row>
    <row r="6" s="133" customFormat="1" ht="24" customHeight="1" spans="1:5">
      <c r="A6" s="121" t="s">
        <v>1001</v>
      </c>
      <c r="B6" s="143"/>
      <c r="C6" s="144"/>
      <c r="D6" s="144"/>
      <c r="E6" s="145"/>
    </row>
    <row r="7" s="133" customFormat="1" ht="24" customHeight="1" spans="1:5">
      <c r="A7" s="146" t="s">
        <v>1002</v>
      </c>
      <c r="B7" s="143"/>
      <c r="C7" s="144"/>
      <c r="D7" s="144"/>
      <c r="E7" s="145"/>
    </row>
    <row r="8" s="133" customFormat="1" ht="24" customHeight="1" spans="1:5">
      <c r="A8" s="121" t="s">
        <v>1003</v>
      </c>
      <c r="B8" s="143"/>
      <c r="C8" s="144"/>
      <c r="D8" s="144"/>
      <c r="E8" s="145"/>
    </row>
    <row r="9" s="133" customFormat="1" ht="24" customHeight="1" spans="1:5">
      <c r="A9" s="147" t="s">
        <v>889</v>
      </c>
      <c r="B9" s="143"/>
      <c r="C9" s="144"/>
      <c r="D9" s="144"/>
      <c r="E9" s="145"/>
    </row>
    <row r="10" s="133" customFormat="1" ht="24" customHeight="1" spans="1:5">
      <c r="A10" s="121" t="s">
        <v>1004</v>
      </c>
      <c r="B10" s="143"/>
      <c r="C10" s="144"/>
      <c r="D10" s="144"/>
      <c r="E10" s="145"/>
    </row>
    <row r="11" s="133" customFormat="1" ht="24" customHeight="1" spans="1:13">
      <c r="A11" s="148" t="s">
        <v>1005</v>
      </c>
      <c r="B11" s="144"/>
      <c r="C11" s="144"/>
      <c r="D11" s="144"/>
      <c r="E11" s="145"/>
      <c r="M11" s="158"/>
    </row>
    <row r="12" s="132" customFormat="1" ht="24" customHeight="1" spans="1:5">
      <c r="A12" s="149" t="s">
        <v>1006</v>
      </c>
      <c r="B12" s="150"/>
      <c r="C12" s="150"/>
      <c r="D12" s="150"/>
      <c r="E12" s="151"/>
    </row>
    <row r="13" s="133" customFormat="1" ht="24" customHeight="1" spans="1:5">
      <c r="A13" s="149" t="s">
        <v>1007</v>
      </c>
      <c r="B13" s="143"/>
      <c r="C13" s="144"/>
      <c r="D13" s="144"/>
      <c r="E13" s="145"/>
    </row>
    <row r="14" s="134" customFormat="1" ht="24" customHeight="1" spans="1:5">
      <c r="A14" s="149" t="s">
        <v>1008</v>
      </c>
      <c r="B14" s="143"/>
      <c r="C14" s="144"/>
      <c r="D14" s="144"/>
      <c r="E14" s="145"/>
    </row>
    <row r="15" s="134" customFormat="1" ht="24" customHeight="1" spans="1:5">
      <c r="A15" s="152" t="s">
        <v>1009</v>
      </c>
      <c r="B15" s="143"/>
      <c r="C15" s="144"/>
      <c r="D15" s="144"/>
      <c r="E15" s="145"/>
    </row>
    <row r="16" s="133" customFormat="1" ht="24" customHeight="1" spans="1:5">
      <c r="A16" s="149" t="s">
        <v>1010</v>
      </c>
      <c r="B16" s="143"/>
      <c r="C16" s="144"/>
      <c r="D16" s="144"/>
      <c r="E16" s="145"/>
    </row>
    <row r="17" s="134" customFormat="1" ht="24" customHeight="1" spans="1:5">
      <c r="A17" s="140" t="s">
        <v>1011</v>
      </c>
      <c r="B17" s="143"/>
      <c r="C17" s="144"/>
      <c r="D17" s="144"/>
      <c r="E17" s="145"/>
    </row>
    <row r="18" s="134" customFormat="1" ht="24" customHeight="1" spans="1:9">
      <c r="A18" s="121" t="s">
        <v>1012</v>
      </c>
      <c r="B18" s="144"/>
      <c r="C18" s="144"/>
      <c r="D18" s="144"/>
      <c r="E18" s="145"/>
      <c r="I18" s="159"/>
    </row>
    <row r="19" s="135" customFormat="1" ht="24" customHeight="1" spans="1:5">
      <c r="A19" s="140" t="s">
        <v>1013</v>
      </c>
      <c r="B19" s="144">
        <v>56</v>
      </c>
      <c r="C19" s="144">
        <v>80</v>
      </c>
      <c r="D19" s="144">
        <v>56</v>
      </c>
      <c r="E19" s="145">
        <v>100</v>
      </c>
    </row>
    <row r="20" s="134" customFormat="1" ht="24" customHeight="1" spans="1:5">
      <c r="A20" s="153" t="s">
        <v>1014</v>
      </c>
      <c r="B20" s="144">
        <v>56</v>
      </c>
      <c r="C20" s="144">
        <v>80</v>
      </c>
      <c r="D20" s="144">
        <v>56</v>
      </c>
      <c r="E20" s="145">
        <v>100</v>
      </c>
    </row>
    <row r="21" s="134" customFormat="1" ht="24" customHeight="1" spans="1:5">
      <c r="A21" s="149"/>
      <c r="B21" s="143"/>
      <c r="C21" s="144"/>
      <c r="D21" s="144"/>
      <c r="E21" s="145"/>
    </row>
    <row r="22" s="134" customFormat="1" ht="24" customHeight="1" spans="1:5">
      <c r="A22" s="154" t="s">
        <v>1015</v>
      </c>
      <c r="B22" s="144">
        <v>56</v>
      </c>
      <c r="C22" s="144">
        <v>80</v>
      </c>
      <c r="D22" s="144">
        <v>56</v>
      </c>
      <c r="E22" s="145">
        <v>100</v>
      </c>
    </row>
    <row r="23" s="134" customFormat="1" ht="24" customHeight="1" spans="1:5">
      <c r="A23" s="133"/>
      <c r="B23" s="133"/>
      <c r="C23" s="133"/>
      <c r="D23" s="155"/>
      <c r="E23" s="155"/>
    </row>
    <row r="24" s="134" customFormat="1" ht="24" customHeight="1" spans="1:5">
      <c r="A24" s="133"/>
      <c r="B24" s="133"/>
      <c r="C24" s="133"/>
      <c r="D24" s="155"/>
      <c r="E24" s="155"/>
    </row>
    <row r="25" s="134" customFormat="1" ht="24" customHeight="1" spans="1:5">
      <c r="A25" s="133"/>
      <c r="B25" s="133"/>
      <c r="C25" s="133"/>
      <c r="D25" s="155"/>
      <c r="E25" s="155"/>
    </row>
    <row r="26" s="133" customFormat="1" ht="24" customHeight="1" spans="4:5">
      <c r="D26" s="155"/>
      <c r="E26" s="155"/>
    </row>
    <row r="27" s="134" customFormat="1" ht="24" customHeight="1" spans="1:5">
      <c r="A27" s="133"/>
      <c r="B27" s="133"/>
      <c r="C27" s="133"/>
      <c r="D27" s="155"/>
      <c r="E27" s="155"/>
    </row>
    <row r="28" s="134" customFormat="1" ht="24" customHeight="1" spans="1:5">
      <c r="A28" s="133"/>
      <c r="B28" s="133"/>
      <c r="C28" s="133"/>
      <c r="D28" s="155"/>
      <c r="E28" s="155"/>
    </row>
    <row r="29" s="133" customFormat="1" ht="24" customHeight="1" spans="4:5">
      <c r="D29" s="156"/>
      <c r="E29" s="156"/>
    </row>
    <row r="30" s="134" customFormat="1" ht="24" customHeight="1" spans="1:5">
      <c r="A30" s="133"/>
      <c r="B30" s="133"/>
      <c r="C30" s="133"/>
      <c r="D30" s="156"/>
      <c r="E30" s="156"/>
    </row>
    <row r="31" s="134" customFormat="1" ht="24" customHeight="1" spans="1:5">
      <c r="A31" s="133"/>
      <c r="B31" s="133"/>
      <c r="C31" s="133"/>
      <c r="D31" s="156"/>
      <c r="E31" s="156"/>
    </row>
    <row r="32" s="134" customFormat="1" ht="24" customHeight="1" spans="1:5">
      <c r="A32" s="133"/>
      <c r="B32" s="133"/>
      <c r="C32" s="133"/>
      <c r="D32" s="156"/>
      <c r="E32" s="156"/>
    </row>
    <row r="33" s="133" customFormat="1" ht="24" customHeight="1" spans="4:5">
      <c r="D33" s="156"/>
      <c r="E33" s="156"/>
    </row>
    <row r="34" s="134" customFormat="1" ht="24" customHeight="1" spans="1:5">
      <c r="A34" s="133"/>
      <c r="B34" s="133"/>
      <c r="C34" s="133"/>
      <c r="D34" s="156"/>
      <c r="E34" s="156"/>
    </row>
    <row r="35" s="134" customFormat="1" ht="24" customHeight="1" spans="1:5">
      <c r="A35" s="133"/>
      <c r="B35" s="133"/>
      <c r="C35" s="133"/>
      <c r="D35" s="156"/>
      <c r="E35" s="156"/>
    </row>
    <row r="36" s="133" customFormat="1" ht="24" customHeight="1" spans="4:5">
      <c r="D36" s="155"/>
      <c r="E36" s="155"/>
    </row>
    <row r="37" s="133" customFormat="1" ht="24" customHeight="1" spans="4:5">
      <c r="D37" s="155"/>
      <c r="E37" s="155"/>
    </row>
    <row r="38" s="133" customFormat="1" ht="24" customHeight="1" spans="4:5">
      <c r="D38" s="155"/>
      <c r="E38" s="155"/>
    </row>
    <row r="39" s="134" customFormat="1" ht="24" customHeight="1" spans="1:5">
      <c r="A39" s="157"/>
      <c r="B39" s="157"/>
      <c r="C39" s="157"/>
      <c r="D39" s="155"/>
      <c r="E39" s="155"/>
    </row>
    <row r="40" s="134" customFormat="1" ht="24" customHeight="1" spans="1:5">
      <c r="A40" s="133"/>
      <c r="B40" s="133"/>
      <c r="C40" s="133"/>
      <c r="D40" s="155"/>
      <c r="E40" s="155"/>
    </row>
    <row r="41" s="134" customFormat="1" ht="24" customHeight="1" spans="1:5">
      <c r="A41" s="133"/>
      <c r="B41" s="133"/>
      <c r="C41" s="133"/>
      <c r="D41" s="155"/>
      <c r="E41" s="155"/>
    </row>
    <row r="42" s="133" customFormat="1" ht="24" customHeight="1" spans="4:5">
      <c r="D42" s="155"/>
      <c r="E42" s="155"/>
    </row>
    <row r="43" s="133" customFormat="1" ht="24" customHeight="1" spans="4:5">
      <c r="D43" s="155"/>
      <c r="E43" s="155"/>
    </row>
    <row r="44" s="133" customFormat="1" ht="24" customHeight="1" spans="4:5">
      <c r="D44" s="155"/>
      <c r="E44" s="155"/>
    </row>
    <row r="45" s="133" customFormat="1" ht="24" customHeight="1" spans="1:5">
      <c r="A45" s="132"/>
      <c r="B45" s="132"/>
      <c r="C45" s="132"/>
      <c r="D45" s="156"/>
      <c r="E45" s="156"/>
    </row>
    <row r="46" s="133" customFormat="1" ht="24" customHeight="1" spans="4:5">
      <c r="D46" s="156"/>
      <c r="E46" s="156"/>
    </row>
    <row r="47" s="133" customFormat="1" ht="24" customHeight="1" spans="4:5">
      <c r="D47" s="155"/>
      <c r="E47" s="155"/>
    </row>
    <row r="48" s="133" customFormat="1" ht="24" customHeight="1" spans="4:5">
      <c r="D48" s="155"/>
      <c r="E48" s="155"/>
    </row>
    <row r="49" s="133" customFormat="1" ht="24" customHeight="1" spans="4:5">
      <c r="D49" s="156"/>
      <c r="E49" s="156"/>
    </row>
    <row r="50" s="133" customFormat="1" ht="24" customHeight="1" spans="4:5">
      <c r="D50" s="155"/>
      <c r="E50" s="155"/>
    </row>
    <row r="51" s="133" customFormat="1" ht="24" customHeight="1" spans="1:5">
      <c r="A51" s="132"/>
      <c r="B51" s="132"/>
      <c r="C51" s="132"/>
      <c r="D51" s="156"/>
      <c r="E51" s="156"/>
    </row>
    <row r="52" s="133" customFormat="1" ht="24" customHeight="1" spans="4:5">
      <c r="D52" s="156"/>
      <c r="E52" s="156"/>
    </row>
    <row r="53" s="133" customFormat="1" ht="24" customHeight="1" spans="4:5">
      <c r="D53" s="155"/>
      <c r="E53" s="155"/>
    </row>
    <row r="54" s="133" customFormat="1" ht="24" customHeight="1" spans="4:5">
      <c r="D54" s="155"/>
      <c r="E54" s="155"/>
    </row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  <row r="80" s="133" customFormat="1" ht="24" customHeight="1"/>
    <row r="81" s="133" customFormat="1" ht="24" customHeight="1"/>
  </sheetData>
  <mergeCells count="2">
    <mergeCell ref="A2:E2"/>
    <mergeCell ref="C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1"/>
  <sheetViews>
    <sheetView showZeros="0" view="pageBreakPreview" zoomScaleNormal="100" workbookViewId="0">
      <selection activeCell="A2" sqref="A2:D2"/>
    </sheetView>
  </sheetViews>
  <sheetFormatPr defaultColWidth="9" defaultRowHeight="14.25"/>
  <cols>
    <col min="1" max="1" width="30.625" style="110" customWidth="1"/>
    <col min="2" max="2" width="13.625" style="110" customWidth="1"/>
    <col min="3" max="3" width="30.625" style="110" customWidth="1"/>
    <col min="4" max="4" width="13.625" style="110" customWidth="1"/>
    <col min="5" max="16384" width="9" style="110"/>
  </cols>
  <sheetData>
    <row r="1" s="44" customFormat="1" ht="24" customHeight="1" spans="1:1">
      <c r="A1" s="44" t="s">
        <v>1016</v>
      </c>
    </row>
    <row r="2" s="105" customFormat="1" ht="42" customHeight="1" spans="1:4">
      <c r="A2" s="111" t="s">
        <v>1017</v>
      </c>
      <c r="B2" s="112"/>
      <c r="C2" s="112"/>
      <c r="D2" s="112"/>
    </row>
    <row r="3" s="106" customFormat="1" ht="27" customHeight="1" spans="2:4">
      <c r="B3" s="113"/>
      <c r="C3" s="113" t="s">
        <v>134</v>
      </c>
      <c r="D3" s="113"/>
    </row>
    <row r="4" s="107" customFormat="1" ht="30" customHeight="1" spans="1:4">
      <c r="A4" s="53" t="s">
        <v>135</v>
      </c>
      <c r="B4" s="114" t="s">
        <v>6</v>
      </c>
      <c r="C4" s="53" t="s">
        <v>136</v>
      </c>
      <c r="D4" s="114" t="s">
        <v>6</v>
      </c>
    </row>
    <row r="5" s="108" customFormat="1" ht="24" customHeight="1" spans="1:4">
      <c r="A5" s="115" t="s">
        <v>1018</v>
      </c>
      <c r="B5" s="116">
        <v>80</v>
      </c>
      <c r="C5" s="117" t="s">
        <v>1019</v>
      </c>
      <c r="D5" s="116">
        <v>56</v>
      </c>
    </row>
    <row r="6" s="108" customFormat="1" ht="24" customHeight="1" spans="1:4">
      <c r="A6" s="118" t="s">
        <v>139</v>
      </c>
      <c r="B6" s="116"/>
      <c r="C6" s="118" t="s">
        <v>140</v>
      </c>
      <c r="D6" s="116"/>
    </row>
    <row r="7" s="108" customFormat="1" ht="24" customHeight="1" spans="1:14">
      <c r="A7" s="119" t="s">
        <v>1020</v>
      </c>
      <c r="B7" s="120">
        <v>24</v>
      </c>
      <c r="C7" s="121" t="s">
        <v>1021</v>
      </c>
      <c r="D7" s="122">
        <v>24</v>
      </c>
      <c r="N7" s="129"/>
    </row>
    <row r="8" s="108" customFormat="1" ht="24" customHeight="1" spans="1:4">
      <c r="A8" s="119" t="s">
        <v>1022</v>
      </c>
      <c r="B8" s="120"/>
      <c r="C8" s="121"/>
      <c r="D8" s="116"/>
    </row>
    <row r="9" s="109" customFormat="1" ht="24" customHeight="1" spans="1:5">
      <c r="A9" s="115"/>
      <c r="B9" s="123"/>
      <c r="C9" s="117"/>
      <c r="D9" s="123"/>
      <c r="E9" s="108"/>
    </row>
    <row r="10" s="108" customFormat="1" ht="24" customHeight="1" spans="1:4">
      <c r="A10" s="62" t="s">
        <v>175</v>
      </c>
      <c r="B10" s="124">
        <v>104</v>
      </c>
      <c r="C10" s="125" t="s">
        <v>176</v>
      </c>
      <c r="D10" s="124">
        <v>80</v>
      </c>
    </row>
    <row r="11" s="108" customFormat="1" ht="24" customHeight="1" spans="1:4">
      <c r="A11" s="126"/>
      <c r="B11" s="126"/>
      <c r="C11" s="127" t="s">
        <v>177</v>
      </c>
      <c r="D11" s="128">
        <v>24</v>
      </c>
    </row>
    <row r="12" s="108" customFormat="1" ht="24" customHeight="1"/>
    <row r="13" s="108" customFormat="1" ht="24" customHeight="1" spans="10:10">
      <c r="J13" s="129"/>
    </row>
    <row r="14" s="108" customFormat="1" ht="24" customHeight="1" spans="4:4">
      <c r="D14" s="107"/>
    </row>
    <row r="15" s="108" customFormat="1" ht="24" customHeight="1"/>
    <row r="16" s="108" customFormat="1" ht="24" customHeight="1"/>
    <row r="17" s="108" customFormat="1" ht="24" customHeight="1"/>
    <row r="18" s="108" customFormat="1" ht="24" customHeight="1"/>
    <row r="19" s="108" customFormat="1" ht="24" customHeight="1"/>
    <row r="20" s="108" customFormat="1" ht="24" customHeight="1"/>
    <row r="21" s="108" customFormat="1" ht="24" customHeight="1"/>
    <row r="22" s="108" customFormat="1" ht="24" customHeight="1"/>
    <row r="23" s="108" customFormat="1" ht="24" customHeight="1"/>
    <row r="24" s="108" customFormat="1" ht="24" customHeight="1"/>
    <row r="25" s="108" customFormat="1" ht="24" customHeight="1"/>
    <row r="26" s="108" customFormat="1" ht="24" customHeight="1"/>
    <row r="27" s="108" customFormat="1" ht="24" customHeight="1"/>
    <row r="28" s="108" customFormat="1" ht="24" customHeight="1"/>
    <row r="29" s="108" customFormat="1" ht="24" customHeight="1"/>
    <row r="30" s="108" customFormat="1" ht="24" customHeight="1"/>
    <row r="31" s="108" customFormat="1" ht="24" customHeight="1"/>
    <row r="32" s="108" customFormat="1" ht="24" customHeight="1"/>
    <row r="33" s="108" customFormat="1" ht="24" customHeight="1"/>
    <row r="34" s="108" customFormat="1" ht="24" customHeight="1"/>
    <row r="35" s="108" customFormat="1" ht="24" customHeight="1"/>
    <row r="36" s="108" customFormat="1" ht="24" customHeight="1"/>
    <row r="37" s="108" customFormat="1" ht="24" customHeight="1"/>
    <row r="38" s="108" customFormat="1" ht="24" customHeight="1"/>
    <row r="39" s="108" customFormat="1" ht="24" customHeight="1"/>
    <row r="40" s="108" customFormat="1" ht="24" customHeight="1"/>
    <row r="41" s="108" customFormat="1" ht="24" customHeight="1"/>
    <row r="42" s="108" customFormat="1" ht="24" customHeight="1"/>
    <row r="43" s="108" customFormat="1" ht="24" customHeight="1"/>
    <row r="44" s="108" customFormat="1" ht="24" customHeight="1"/>
    <row r="45" s="108" customFormat="1" ht="24" customHeight="1"/>
    <row r="46" s="108" customFormat="1" ht="24" customHeight="1"/>
    <row r="47" s="108" customFormat="1" ht="24" customHeight="1"/>
    <row r="48" s="108" customFormat="1" ht="24" customHeight="1"/>
    <row r="49" s="108" customFormat="1" ht="24" customHeight="1"/>
    <row r="50" s="108" customFormat="1" ht="24" customHeight="1"/>
    <row r="51" s="108" customFormat="1" ht="24" customHeight="1"/>
    <row r="52" s="108" customFormat="1" ht="24" customHeight="1"/>
    <row r="53" s="108" customFormat="1" ht="24" customHeight="1"/>
    <row r="54" s="108" customFormat="1" ht="24" customHeight="1"/>
    <row r="55" s="108" customFormat="1" ht="24" customHeight="1"/>
    <row r="56" s="108" customFormat="1" ht="24" customHeight="1"/>
    <row r="57" s="108" customFormat="1" ht="24" customHeight="1"/>
    <row r="58" s="108" customFormat="1" ht="24" customHeight="1"/>
    <row r="59" s="108" customFormat="1" ht="24" customHeight="1"/>
    <row r="60" s="108" customFormat="1" ht="24" customHeight="1"/>
    <row r="61" s="108" customFormat="1" ht="24" customHeight="1"/>
    <row r="62" s="108" customFormat="1" ht="24" customHeight="1"/>
    <row r="63" s="108" customFormat="1" ht="24" customHeight="1"/>
    <row r="64" s="108" customFormat="1" ht="24" customHeight="1"/>
    <row r="65" s="108" customFormat="1" ht="24" customHeight="1"/>
    <row r="66" s="108" customFormat="1" ht="24" customHeight="1"/>
    <row r="67" s="108" customFormat="1" ht="24" customHeight="1"/>
    <row r="68" s="108" customFormat="1" ht="24" customHeight="1"/>
    <row r="69" s="108" customFormat="1" ht="24" customHeight="1"/>
    <row r="70" s="108" customFormat="1" ht="24" customHeight="1"/>
    <row r="71" s="108" customFormat="1" ht="24" customHeight="1"/>
    <row r="72" s="108" customFormat="1" ht="24" customHeight="1"/>
    <row r="73" s="108" customFormat="1" ht="24" customHeight="1"/>
    <row r="74" s="108" customFormat="1" ht="24" customHeight="1"/>
    <row r="75" s="108" customFormat="1" ht="24" customHeight="1"/>
    <row r="76" s="108" customFormat="1" ht="24" customHeight="1"/>
    <row r="77" s="108" customFormat="1" ht="24" customHeight="1"/>
    <row r="78" s="108" customFormat="1" ht="24" customHeight="1"/>
    <row r="79" s="108" customFormat="1" ht="24" customHeight="1"/>
    <row r="80" s="108" customFormat="1" ht="24" customHeight="1"/>
    <row r="81" s="108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showZeros="0" view="pageBreakPreview" zoomScaleNormal="85" workbookViewId="0">
      <selection activeCell="A2" sqref="A2:E2"/>
    </sheetView>
  </sheetViews>
  <sheetFormatPr defaultColWidth="9" defaultRowHeight="14.25"/>
  <cols>
    <col min="1" max="1" width="43" style="136" customWidth="1"/>
    <col min="2" max="5" width="10.625" style="136" customWidth="1"/>
    <col min="6" max="16384" width="9" style="136"/>
  </cols>
  <sheetData>
    <row r="1" s="44" customFormat="1" ht="24" customHeight="1" spans="1:1">
      <c r="A1" s="44" t="s">
        <v>1023</v>
      </c>
    </row>
    <row r="2" s="160" customFormat="1" ht="42" customHeight="1" spans="1:5">
      <c r="A2" s="130" t="s">
        <v>1024</v>
      </c>
      <c r="B2" s="130"/>
      <c r="C2" s="130"/>
      <c r="D2" s="130"/>
      <c r="E2" s="130"/>
    </row>
    <row r="3" s="131" customFormat="1" ht="27" customHeight="1" spans="4:5">
      <c r="D3" s="161" t="s">
        <v>2</v>
      </c>
      <c r="E3" s="161"/>
    </row>
    <row r="4" s="132" customFormat="1" ht="30" customHeight="1" spans="1:5">
      <c r="A4" s="138" t="s">
        <v>946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3" customFormat="1" ht="24" customHeight="1" spans="1:5">
      <c r="A5" s="162" t="s">
        <v>976</v>
      </c>
      <c r="B5" s="144">
        <v>80</v>
      </c>
      <c r="C5" s="144">
        <v>80</v>
      </c>
      <c r="D5" s="144">
        <v>80</v>
      </c>
      <c r="E5" s="145">
        <v>100</v>
      </c>
    </row>
    <row r="6" s="133" customFormat="1" ht="24" customHeight="1" spans="1:5">
      <c r="A6" s="163" t="s">
        <v>977</v>
      </c>
      <c r="B6" s="144"/>
      <c r="C6" s="164"/>
      <c r="D6" s="165"/>
      <c r="E6" s="151"/>
    </row>
    <row r="7" s="133" customFormat="1" ht="24" customHeight="1" spans="1:5">
      <c r="A7" s="163" t="s">
        <v>978</v>
      </c>
      <c r="B7" s="144"/>
      <c r="C7" s="164"/>
      <c r="D7" s="165"/>
      <c r="E7" s="151"/>
    </row>
    <row r="8" s="133" customFormat="1" ht="24" customHeight="1" spans="1:5">
      <c r="A8" s="163" t="s">
        <v>979</v>
      </c>
      <c r="B8" s="144"/>
      <c r="C8" s="164"/>
      <c r="D8" s="165"/>
      <c r="E8" s="151"/>
    </row>
    <row r="9" s="133" customFormat="1" ht="24" customHeight="1" spans="1:13">
      <c r="A9" s="163" t="s">
        <v>980</v>
      </c>
      <c r="B9" s="144">
        <v>80</v>
      </c>
      <c r="C9" s="144">
        <v>80</v>
      </c>
      <c r="D9" s="144">
        <v>80</v>
      </c>
      <c r="E9" s="145">
        <v>100</v>
      </c>
      <c r="M9" s="158"/>
    </row>
    <row r="10" s="133" customFormat="1" ht="24" customHeight="1" spans="1:5">
      <c r="A10" s="162" t="s">
        <v>981</v>
      </c>
      <c r="B10" s="144"/>
      <c r="C10" s="164"/>
      <c r="D10" s="165"/>
      <c r="E10" s="151"/>
    </row>
    <row r="11" s="133" customFormat="1" ht="24" customHeight="1" spans="1:5">
      <c r="A11" s="163" t="s">
        <v>982</v>
      </c>
      <c r="B11" s="144"/>
      <c r="C11" s="164"/>
      <c r="D11" s="165"/>
      <c r="E11" s="151"/>
    </row>
    <row r="12" s="133" customFormat="1" ht="24" customHeight="1" spans="1:5">
      <c r="A12" s="163" t="s">
        <v>983</v>
      </c>
      <c r="B12" s="144"/>
      <c r="C12" s="164"/>
      <c r="D12" s="165"/>
      <c r="E12" s="151"/>
    </row>
    <row r="13" s="133" customFormat="1" ht="24" customHeight="1" spans="1:5">
      <c r="A13" s="163" t="s">
        <v>984</v>
      </c>
      <c r="B13" s="144"/>
      <c r="C13" s="164"/>
      <c r="D13" s="165"/>
      <c r="E13" s="151"/>
    </row>
    <row r="14" s="133" customFormat="1" ht="24" customHeight="1" spans="1:5">
      <c r="A14" s="166" t="s">
        <v>985</v>
      </c>
      <c r="B14" s="144"/>
      <c r="C14" s="164"/>
      <c r="D14" s="165"/>
      <c r="E14" s="151"/>
    </row>
    <row r="15" s="133" customFormat="1" ht="24" customHeight="1" spans="1:5">
      <c r="A15" s="162" t="s">
        <v>986</v>
      </c>
      <c r="B15" s="144"/>
      <c r="C15" s="164"/>
      <c r="D15" s="165"/>
      <c r="E15" s="151"/>
    </row>
    <row r="16" s="133" customFormat="1" ht="24" customHeight="1" spans="1:9">
      <c r="A16" s="163" t="s">
        <v>987</v>
      </c>
      <c r="B16" s="144"/>
      <c r="C16" s="164"/>
      <c r="D16" s="165"/>
      <c r="E16" s="151"/>
      <c r="I16" s="158"/>
    </row>
    <row r="17" s="133" customFormat="1" ht="24" customHeight="1" spans="1:5">
      <c r="A17" s="163" t="s">
        <v>988</v>
      </c>
      <c r="B17" s="144"/>
      <c r="C17" s="164"/>
      <c r="D17" s="165"/>
      <c r="E17" s="151"/>
    </row>
    <row r="18" s="133" customFormat="1" ht="24" customHeight="1" spans="1:5">
      <c r="A18" s="163" t="s">
        <v>989</v>
      </c>
      <c r="B18" s="144"/>
      <c r="C18" s="164"/>
      <c r="D18" s="165"/>
      <c r="E18" s="151"/>
    </row>
    <row r="19" s="133" customFormat="1" ht="24" customHeight="1" spans="1:5">
      <c r="A19" s="163" t="s">
        <v>990</v>
      </c>
      <c r="B19" s="144"/>
      <c r="C19" s="164"/>
      <c r="D19" s="165"/>
      <c r="E19" s="151"/>
    </row>
    <row r="20" s="133" customFormat="1" ht="24" customHeight="1" spans="1:5">
      <c r="A20" s="162" t="s">
        <v>991</v>
      </c>
      <c r="B20" s="144"/>
      <c r="C20" s="164"/>
      <c r="D20" s="165"/>
      <c r="E20" s="151"/>
    </row>
    <row r="21" s="133" customFormat="1" ht="24" customHeight="1" spans="1:5">
      <c r="A21" s="119" t="s">
        <v>992</v>
      </c>
      <c r="B21" s="144"/>
      <c r="C21" s="164"/>
      <c r="D21" s="165"/>
      <c r="E21" s="151"/>
    </row>
    <row r="22" s="133" customFormat="1" ht="24" customHeight="1" spans="1:5">
      <c r="A22" s="119" t="s">
        <v>993</v>
      </c>
      <c r="B22" s="144"/>
      <c r="C22" s="164"/>
      <c r="D22" s="165"/>
      <c r="E22" s="151"/>
    </row>
    <row r="23" s="133" customFormat="1" ht="24" customHeight="1" spans="1:5">
      <c r="A23" s="119" t="s">
        <v>994</v>
      </c>
      <c r="B23" s="167"/>
      <c r="C23" s="167"/>
      <c r="D23" s="167"/>
      <c r="E23" s="151"/>
    </row>
    <row r="24" s="133" customFormat="1" ht="24" customHeight="1" spans="1:5">
      <c r="A24" s="162" t="s">
        <v>995</v>
      </c>
      <c r="B24" s="144"/>
      <c r="C24" s="164"/>
      <c r="D24" s="165"/>
      <c r="E24" s="151"/>
    </row>
    <row r="25" s="133" customFormat="1" ht="24" customHeight="1" spans="1:5">
      <c r="A25" s="163" t="s">
        <v>996</v>
      </c>
      <c r="B25" s="144"/>
      <c r="C25" s="164"/>
      <c r="D25" s="165"/>
      <c r="E25" s="151"/>
    </row>
    <row r="26" s="133" customFormat="1" ht="24" customHeight="1" spans="1:5">
      <c r="A26" s="163"/>
      <c r="B26" s="144"/>
      <c r="C26" s="164"/>
      <c r="D26" s="165"/>
      <c r="E26" s="151"/>
    </row>
    <row r="27" s="133" customFormat="1" ht="24" customHeight="1" spans="1:5">
      <c r="A27" s="168" t="s">
        <v>997</v>
      </c>
      <c r="B27" s="144">
        <v>80</v>
      </c>
      <c r="C27" s="144">
        <v>80</v>
      </c>
      <c r="D27" s="144">
        <v>80</v>
      </c>
      <c r="E27" s="145">
        <v>100</v>
      </c>
    </row>
    <row r="28" s="133" customFormat="1" ht="24" customHeight="1"/>
    <row r="29" s="133" customFormat="1" ht="24" customHeight="1"/>
    <row r="30" s="133" customFormat="1" ht="24" customHeight="1"/>
    <row r="31" s="133" customFormat="1" ht="24" customHeight="1"/>
    <row r="32" s="133" customFormat="1" ht="24" customHeight="1"/>
    <row r="33" s="133" customFormat="1" ht="24" customHeight="1"/>
    <row r="34" s="133" customFormat="1" ht="24" customHeight="1"/>
    <row r="35" s="133" customFormat="1" ht="24" customHeight="1"/>
    <row r="36" s="133" customFormat="1" ht="24" customHeight="1"/>
    <row r="37" s="133" customFormat="1" ht="24" customHeight="1"/>
    <row r="38" s="133" customFormat="1" ht="24" customHeight="1"/>
    <row r="39" s="133" customFormat="1" ht="24" customHeight="1"/>
    <row r="40" s="133" customFormat="1" ht="24" customHeight="1"/>
    <row r="41" s="133" customFormat="1" ht="24" customHeight="1"/>
    <row r="42" s="133" customFormat="1" ht="24" customHeight="1"/>
    <row r="43" s="133" customFormat="1" ht="24" customHeight="1"/>
    <row r="44" s="133" customFormat="1" ht="24" customHeight="1"/>
    <row r="45" s="133" customFormat="1" ht="24" customHeight="1"/>
    <row r="46" s="133" customFormat="1" ht="24" customHeight="1"/>
    <row r="47" s="133" customFormat="1" ht="24" customHeight="1"/>
    <row r="48" s="133" customFormat="1" ht="24" customHeight="1"/>
    <row r="49" s="133" customFormat="1" ht="24" customHeight="1"/>
    <row r="50" s="133" customFormat="1" ht="24" customHeight="1"/>
    <row r="51" s="133" customFormat="1" ht="24" customHeight="1"/>
    <row r="52" s="133" customFormat="1" ht="24" customHeight="1"/>
    <row r="53" s="133" customFormat="1" ht="24" customHeight="1"/>
    <row r="54" s="133" customFormat="1" ht="24" customHeight="1"/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</sheetData>
  <mergeCells count="2">
    <mergeCell ref="A2:E2"/>
    <mergeCell ref="D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showZeros="0" view="pageBreakPreview" zoomScaleNormal="85" workbookViewId="0">
      <selection activeCell="J10" sqref="J10"/>
    </sheetView>
  </sheetViews>
  <sheetFormatPr defaultColWidth="9" defaultRowHeight="14.25"/>
  <cols>
    <col min="1" max="1" width="46.5" style="136" customWidth="1"/>
    <col min="2" max="5" width="9.625" style="136" customWidth="1"/>
    <col min="6" max="16384" width="9" style="136"/>
  </cols>
  <sheetData>
    <row r="1" s="44" customFormat="1" ht="24" customHeight="1" spans="1:1">
      <c r="A1" s="44" t="s">
        <v>1025</v>
      </c>
    </row>
    <row r="2" s="130" customFormat="1" ht="42" customHeight="1" spans="1:5">
      <c r="A2" s="137" t="s">
        <v>1026</v>
      </c>
      <c r="B2" s="137"/>
      <c r="C2" s="137"/>
      <c r="D2" s="137"/>
      <c r="E2" s="137"/>
    </row>
    <row r="3" s="131" customFormat="1" ht="27" customHeight="1" spans="3:3">
      <c r="C3" s="131" t="s">
        <v>2</v>
      </c>
    </row>
    <row r="4" s="132" customFormat="1" ht="30" customHeight="1" spans="1:5">
      <c r="A4" s="138" t="s">
        <v>946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2" customFormat="1" ht="24" customHeight="1" spans="1:5">
      <c r="A5" s="140" t="s">
        <v>1000</v>
      </c>
      <c r="B5" s="141"/>
      <c r="C5" s="141"/>
      <c r="D5" s="141"/>
      <c r="E5" s="142"/>
    </row>
    <row r="6" s="133" customFormat="1" ht="24" customHeight="1" spans="1:5">
      <c r="A6" s="121" t="s">
        <v>1001</v>
      </c>
      <c r="B6" s="143"/>
      <c r="C6" s="144"/>
      <c r="D6" s="144"/>
      <c r="E6" s="145"/>
    </row>
    <row r="7" s="133" customFormat="1" ht="24" customHeight="1" spans="1:5">
      <c r="A7" s="146" t="s">
        <v>1002</v>
      </c>
      <c r="B7" s="143"/>
      <c r="C7" s="144"/>
      <c r="D7" s="144"/>
      <c r="E7" s="145"/>
    </row>
    <row r="8" s="133" customFormat="1" ht="24" customHeight="1" spans="1:5">
      <c r="A8" s="121" t="s">
        <v>1003</v>
      </c>
      <c r="B8" s="143"/>
      <c r="C8" s="144"/>
      <c r="D8" s="144"/>
      <c r="E8" s="145"/>
    </row>
    <row r="9" s="133" customFormat="1" ht="24" customHeight="1" spans="1:5">
      <c r="A9" s="147" t="s">
        <v>889</v>
      </c>
      <c r="B9" s="143"/>
      <c r="C9" s="144"/>
      <c r="D9" s="144"/>
      <c r="E9" s="145"/>
    </row>
    <row r="10" s="133" customFormat="1" ht="24" customHeight="1" spans="1:5">
      <c r="A10" s="121" t="s">
        <v>1004</v>
      </c>
      <c r="B10" s="143"/>
      <c r="C10" s="144"/>
      <c r="D10" s="144"/>
      <c r="E10" s="145"/>
    </row>
    <row r="11" s="133" customFormat="1" ht="24" customHeight="1" spans="1:13">
      <c r="A11" s="148" t="s">
        <v>1005</v>
      </c>
      <c r="B11" s="144"/>
      <c r="C11" s="144"/>
      <c r="D11" s="144"/>
      <c r="E11" s="145"/>
      <c r="M11" s="158"/>
    </row>
    <row r="12" s="132" customFormat="1" ht="24" customHeight="1" spans="1:5">
      <c r="A12" s="149" t="s">
        <v>1006</v>
      </c>
      <c r="B12" s="150"/>
      <c r="C12" s="150"/>
      <c r="D12" s="150"/>
      <c r="E12" s="151"/>
    </row>
    <row r="13" s="133" customFormat="1" ht="24" customHeight="1" spans="1:5">
      <c r="A13" s="149" t="s">
        <v>1007</v>
      </c>
      <c r="B13" s="143"/>
      <c r="C13" s="144"/>
      <c r="D13" s="144"/>
      <c r="E13" s="145"/>
    </row>
    <row r="14" s="134" customFormat="1" ht="24" customHeight="1" spans="1:5">
      <c r="A14" s="149" t="s">
        <v>1008</v>
      </c>
      <c r="B14" s="143"/>
      <c r="C14" s="144"/>
      <c r="D14" s="144"/>
      <c r="E14" s="145"/>
    </row>
    <row r="15" s="134" customFormat="1" ht="24" customHeight="1" spans="1:5">
      <c r="A15" s="152" t="s">
        <v>1009</v>
      </c>
      <c r="B15" s="143"/>
      <c r="C15" s="144"/>
      <c r="D15" s="144"/>
      <c r="E15" s="145"/>
    </row>
    <row r="16" s="133" customFormat="1" ht="24" customHeight="1" spans="1:5">
      <c r="A16" s="149" t="s">
        <v>1010</v>
      </c>
      <c r="B16" s="143"/>
      <c r="C16" s="144"/>
      <c r="D16" s="144"/>
      <c r="E16" s="145"/>
    </row>
    <row r="17" s="134" customFormat="1" ht="24" customHeight="1" spans="1:5">
      <c r="A17" s="140" t="s">
        <v>1011</v>
      </c>
      <c r="B17" s="143"/>
      <c r="C17" s="144"/>
      <c r="D17" s="144"/>
      <c r="E17" s="145"/>
    </row>
    <row r="18" s="134" customFormat="1" ht="24" customHeight="1" spans="1:9">
      <c r="A18" s="121" t="s">
        <v>1012</v>
      </c>
      <c r="B18" s="144"/>
      <c r="C18" s="144"/>
      <c r="D18" s="144"/>
      <c r="E18" s="145"/>
      <c r="I18" s="159"/>
    </row>
    <row r="19" s="135" customFormat="1" ht="24" customHeight="1" spans="1:5">
      <c r="A19" s="140" t="s">
        <v>1013</v>
      </c>
      <c r="B19" s="144">
        <v>56</v>
      </c>
      <c r="C19" s="144">
        <v>80</v>
      </c>
      <c r="D19" s="144">
        <v>56</v>
      </c>
      <c r="E19" s="145">
        <v>100</v>
      </c>
    </row>
    <row r="20" s="134" customFormat="1" ht="24" customHeight="1" spans="1:5">
      <c r="A20" s="153" t="s">
        <v>1014</v>
      </c>
      <c r="B20" s="144">
        <v>56</v>
      </c>
      <c r="C20" s="144">
        <v>80</v>
      </c>
      <c r="D20" s="144">
        <v>56</v>
      </c>
      <c r="E20" s="145">
        <v>100</v>
      </c>
    </row>
    <row r="21" s="134" customFormat="1" ht="24" customHeight="1" spans="1:5">
      <c r="A21" s="149"/>
      <c r="B21" s="143"/>
      <c r="C21" s="144"/>
      <c r="D21" s="144"/>
      <c r="E21" s="145"/>
    </row>
    <row r="22" s="134" customFormat="1" ht="24" customHeight="1" spans="1:5">
      <c r="A22" s="154" t="s">
        <v>1015</v>
      </c>
      <c r="B22" s="144">
        <v>56</v>
      </c>
      <c r="C22" s="144">
        <v>80</v>
      </c>
      <c r="D22" s="144">
        <v>56</v>
      </c>
      <c r="E22" s="145">
        <v>100</v>
      </c>
    </row>
    <row r="23" s="134" customFormat="1" ht="24" customHeight="1" spans="1:5">
      <c r="A23" s="133"/>
      <c r="B23" s="133"/>
      <c r="C23" s="133"/>
      <c r="D23" s="155"/>
      <c r="E23" s="155"/>
    </row>
    <row r="24" s="134" customFormat="1" ht="24" customHeight="1" spans="1:5">
      <c r="A24" s="133"/>
      <c r="B24" s="133"/>
      <c r="C24" s="133"/>
      <c r="D24" s="155"/>
      <c r="E24" s="155"/>
    </row>
    <row r="25" s="134" customFormat="1" ht="24" customHeight="1" spans="1:5">
      <c r="A25" s="133"/>
      <c r="B25" s="133"/>
      <c r="C25" s="133"/>
      <c r="D25" s="155"/>
      <c r="E25" s="155"/>
    </row>
    <row r="26" s="133" customFormat="1" ht="24" customHeight="1" spans="4:5">
      <c r="D26" s="155"/>
      <c r="E26" s="155"/>
    </row>
    <row r="27" s="134" customFormat="1" ht="24" customHeight="1" spans="1:5">
      <c r="A27" s="133"/>
      <c r="B27" s="133"/>
      <c r="C27" s="133"/>
      <c r="D27" s="155"/>
      <c r="E27" s="155"/>
    </row>
    <row r="28" s="134" customFormat="1" ht="24" customHeight="1" spans="1:5">
      <c r="A28" s="133"/>
      <c r="B28" s="133"/>
      <c r="C28" s="133"/>
      <c r="D28" s="155"/>
      <c r="E28" s="155"/>
    </row>
    <row r="29" s="133" customFormat="1" ht="24" customHeight="1" spans="4:5">
      <c r="D29" s="156"/>
      <c r="E29" s="156"/>
    </row>
    <row r="30" s="134" customFormat="1" ht="24" customHeight="1" spans="1:5">
      <c r="A30" s="133"/>
      <c r="B30" s="133"/>
      <c r="C30" s="133"/>
      <c r="D30" s="156"/>
      <c r="E30" s="156"/>
    </row>
    <row r="31" s="134" customFormat="1" ht="24" customHeight="1" spans="1:5">
      <c r="A31" s="133"/>
      <c r="B31" s="133"/>
      <c r="C31" s="133"/>
      <c r="D31" s="156"/>
      <c r="E31" s="156"/>
    </row>
    <row r="32" s="134" customFormat="1" ht="24" customHeight="1" spans="1:5">
      <c r="A32" s="133"/>
      <c r="B32" s="133"/>
      <c r="C32" s="133"/>
      <c r="D32" s="156"/>
      <c r="E32" s="156"/>
    </row>
    <row r="33" s="133" customFormat="1" ht="24" customHeight="1" spans="4:5">
      <c r="D33" s="156"/>
      <c r="E33" s="156"/>
    </row>
    <row r="34" s="134" customFormat="1" ht="24" customHeight="1" spans="1:5">
      <c r="A34" s="133"/>
      <c r="B34" s="133"/>
      <c r="C34" s="133"/>
      <c r="D34" s="156"/>
      <c r="E34" s="156"/>
    </row>
    <row r="35" s="134" customFormat="1" ht="24" customHeight="1" spans="1:5">
      <c r="A35" s="133"/>
      <c r="B35" s="133"/>
      <c r="C35" s="133"/>
      <c r="D35" s="156"/>
      <c r="E35" s="156"/>
    </row>
    <row r="36" s="133" customFormat="1" ht="24" customHeight="1" spans="4:5">
      <c r="D36" s="155"/>
      <c r="E36" s="155"/>
    </row>
    <row r="37" s="133" customFormat="1" ht="24" customHeight="1" spans="4:5">
      <c r="D37" s="155"/>
      <c r="E37" s="155"/>
    </row>
    <row r="38" s="133" customFormat="1" ht="24" customHeight="1" spans="4:5">
      <c r="D38" s="155"/>
      <c r="E38" s="155"/>
    </row>
    <row r="39" s="134" customFormat="1" ht="24" customHeight="1" spans="1:5">
      <c r="A39" s="157"/>
      <c r="B39" s="157"/>
      <c r="C39" s="157"/>
      <c r="D39" s="155"/>
      <c r="E39" s="155"/>
    </row>
    <row r="40" s="134" customFormat="1" ht="24" customHeight="1" spans="1:5">
      <c r="A40" s="133"/>
      <c r="B40" s="133"/>
      <c r="C40" s="133"/>
      <c r="D40" s="155"/>
      <c r="E40" s="155"/>
    </row>
    <row r="41" s="134" customFormat="1" ht="24" customHeight="1" spans="1:5">
      <c r="A41" s="133"/>
      <c r="B41" s="133"/>
      <c r="C41" s="133"/>
      <c r="D41" s="155"/>
      <c r="E41" s="155"/>
    </row>
    <row r="42" s="133" customFormat="1" ht="24" customHeight="1" spans="4:5">
      <c r="D42" s="155"/>
      <c r="E42" s="155"/>
    </row>
    <row r="43" s="133" customFormat="1" ht="24" customHeight="1" spans="4:5">
      <c r="D43" s="155"/>
      <c r="E43" s="155"/>
    </row>
    <row r="44" s="133" customFormat="1" ht="24" customHeight="1" spans="4:5">
      <c r="D44" s="155"/>
      <c r="E44" s="155"/>
    </row>
    <row r="45" s="133" customFormat="1" ht="24" customHeight="1" spans="1:5">
      <c r="A45" s="132"/>
      <c r="B45" s="132"/>
      <c r="C45" s="132"/>
      <c r="D45" s="156"/>
      <c r="E45" s="156"/>
    </row>
    <row r="46" s="133" customFormat="1" ht="24" customHeight="1" spans="4:5">
      <c r="D46" s="156"/>
      <c r="E46" s="156"/>
    </row>
    <row r="47" s="133" customFormat="1" ht="24" customHeight="1" spans="4:5">
      <c r="D47" s="155"/>
      <c r="E47" s="155"/>
    </row>
    <row r="48" s="133" customFormat="1" ht="24" customHeight="1" spans="4:5">
      <c r="D48" s="155"/>
      <c r="E48" s="155"/>
    </row>
    <row r="49" s="133" customFormat="1" ht="24" customHeight="1" spans="4:5">
      <c r="D49" s="156"/>
      <c r="E49" s="156"/>
    </row>
    <row r="50" s="133" customFormat="1" ht="24" customHeight="1" spans="4:5">
      <c r="D50" s="155"/>
      <c r="E50" s="155"/>
    </row>
    <row r="51" s="133" customFormat="1" ht="24" customHeight="1" spans="1:5">
      <c r="A51" s="132"/>
      <c r="B51" s="132"/>
      <c r="C51" s="132"/>
      <c r="D51" s="156"/>
      <c r="E51" s="156"/>
    </row>
    <row r="52" s="133" customFormat="1" ht="24" customHeight="1" spans="4:5">
      <c r="D52" s="156"/>
      <c r="E52" s="156"/>
    </row>
    <row r="53" s="133" customFormat="1" ht="24" customHeight="1" spans="4:5">
      <c r="D53" s="155"/>
      <c r="E53" s="155"/>
    </row>
    <row r="54" s="133" customFormat="1" ht="24" customHeight="1" spans="4:5">
      <c r="D54" s="155"/>
      <c r="E54" s="155"/>
    </row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  <row r="80" s="133" customFormat="1" ht="24" customHeight="1"/>
    <row r="81" s="133" customFormat="1" ht="24" customHeight="1"/>
  </sheetData>
  <mergeCells count="2">
    <mergeCell ref="A2:E2"/>
    <mergeCell ref="C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1"/>
  <sheetViews>
    <sheetView showZeros="0" view="pageBreakPreview" zoomScaleNormal="100" workbookViewId="0">
      <selection activeCell="K10" sqref="K10"/>
    </sheetView>
  </sheetViews>
  <sheetFormatPr defaultColWidth="9" defaultRowHeight="14.25"/>
  <cols>
    <col min="1" max="1" width="30.625" style="110" customWidth="1"/>
    <col min="2" max="2" width="13.625" style="110" customWidth="1"/>
    <col min="3" max="3" width="30.625" style="110" customWidth="1"/>
    <col min="4" max="4" width="13.625" style="110" customWidth="1"/>
    <col min="5" max="16384" width="9" style="110"/>
  </cols>
  <sheetData>
    <row r="1" s="44" customFormat="1" ht="24" customHeight="1" spans="1:1">
      <c r="A1" s="44" t="s">
        <v>1027</v>
      </c>
    </row>
    <row r="2" s="105" customFormat="1" ht="42" customHeight="1" spans="1:4">
      <c r="A2" s="111" t="s">
        <v>1028</v>
      </c>
      <c r="B2" s="112"/>
      <c r="C2" s="112"/>
      <c r="D2" s="112"/>
    </row>
    <row r="3" s="106" customFormat="1" ht="27" customHeight="1" spans="2:4">
      <c r="B3" s="113"/>
      <c r="C3" s="113" t="s">
        <v>134</v>
      </c>
      <c r="D3" s="113"/>
    </row>
    <row r="4" s="107" customFormat="1" ht="30" customHeight="1" spans="1:4">
      <c r="A4" s="53" t="s">
        <v>135</v>
      </c>
      <c r="B4" s="114" t="s">
        <v>6</v>
      </c>
      <c r="C4" s="53" t="s">
        <v>136</v>
      </c>
      <c r="D4" s="114" t="s">
        <v>6</v>
      </c>
    </row>
    <row r="5" s="108" customFormat="1" ht="24" customHeight="1" spans="1:4">
      <c r="A5" s="115" t="s">
        <v>1018</v>
      </c>
      <c r="B5" s="116">
        <v>80</v>
      </c>
      <c r="C5" s="117" t="s">
        <v>1019</v>
      </c>
      <c r="D5" s="116">
        <v>56</v>
      </c>
    </row>
    <row r="6" s="108" customFormat="1" ht="24" customHeight="1" spans="1:4">
      <c r="A6" s="118" t="s">
        <v>139</v>
      </c>
      <c r="B6" s="116"/>
      <c r="C6" s="118" t="s">
        <v>140</v>
      </c>
      <c r="D6" s="116"/>
    </row>
    <row r="7" s="108" customFormat="1" ht="24" customHeight="1" spans="1:14">
      <c r="A7" s="119" t="s">
        <v>1020</v>
      </c>
      <c r="B7" s="120">
        <v>24</v>
      </c>
      <c r="C7" s="121" t="s">
        <v>1021</v>
      </c>
      <c r="D7" s="122">
        <v>24</v>
      </c>
      <c r="N7" s="129"/>
    </row>
    <row r="8" s="108" customFormat="1" ht="24" customHeight="1" spans="1:4">
      <c r="A8" s="119" t="s">
        <v>1022</v>
      </c>
      <c r="B8" s="120"/>
      <c r="C8" s="121"/>
      <c r="D8" s="116"/>
    </row>
    <row r="9" s="109" customFormat="1" ht="24" customHeight="1" spans="1:5">
      <c r="A9" s="115"/>
      <c r="B9" s="123"/>
      <c r="C9" s="117"/>
      <c r="D9" s="123"/>
      <c r="E9" s="108"/>
    </row>
    <row r="10" s="108" customFormat="1" ht="24" customHeight="1" spans="1:4">
      <c r="A10" s="62" t="s">
        <v>175</v>
      </c>
      <c r="B10" s="124">
        <v>104</v>
      </c>
      <c r="C10" s="125" t="s">
        <v>176</v>
      </c>
      <c r="D10" s="124">
        <v>80</v>
      </c>
    </row>
    <row r="11" s="108" customFormat="1" ht="24" customHeight="1" spans="1:4">
      <c r="A11" s="126"/>
      <c r="B11" s="126"/>
      <c r="C11" s="127" t="s">
        <v>177</v>
      </c>
      <c r="D11" s="128">
        <v>24</v>
      </c>
    </row>
    <row r="12" s="108" customFormat="1" ht="24" customHeight="1"/>
    <row r="13" s="108" customFormat="1" ht="24" customHeight="1" spans="10:10">
      <c r="J13" s="129"/>
    </row>
    <row r="14" s="108" customFormat="1" ht="24" customHeight="1" spans="4:4">
      <c r="D14" s="107"/>
    </row>
    <row r="15" s="108" customFormat="1" ht="24" customHeight="1"/>
    <row r="16" s="108" customFormat="1" ht="24" customHeight="1"/>
    <row r="17" s="108" customFormat="1" ht="24" customHeight="1"/>
    <row r="18" s="108" customFormat="1" ht="24" customHeight="1"/>
    <row r="19" s="108" customFormat="1" ht="24" customHeight="1"/>
    <row r="20" s="108" customFormat="1" ht="24" customHeight="1"/>
    <row r="21" s="108" customFormat="1" ht="24" customHeight="1"/>
    <row r="22" s="108" customFormat="1" ht="24" customHeight="1"/>
    <row r="23" s="108" customFormat="1" ht="24" customHeight="1"/>
    <row r="24" s="108" customFormat="1" ht="24" customHeight="1"/>
    <row r="25" s="108" customFormat="1" ht="24" customHeight="1"/>
    <row r="26" s="108" customFormat="1" ht="24" customHeight="1"/>
    <row r="27" s="108" customFormat="1" ht="24" customHeight="1"/>
    <row r="28" s="108" customFormat="1" ht="24" customHeight="1"/>
    <row r="29" s="108" customFormat="1" ht="24" customHeight="1"/>
    <row r="30" s="108" customFormat="1" ht="24" customHeight="1"/>
    <row r="31" s="108" customFormat="1" ht="24" customHeight="1"/>
    <row r="32" s="108" customFormat="1" ht="24" customHeight="1"/>
    <row r="33" s="108" customFormat="1" ht="24" customHeight="1"/>
    <row r="34" s="108" customFormat="1" ht="24" customHeight="1"/>
    <row r="35" s="108" customFormat="1" ht="24" customHeight="1"/>
    <row r="36" s="108" customFormat="1" ht="24" customHeight="1"/>
    <row r="37" s="108" customFormat="1" ht="24" customHeight="1"/>
    <row r="38" s="108" customFormat="1" ht="24" customHeight="1"/>
    <row r="39" s="108" customFormat="1" ht="24" customHeight="1"/>
    <row r="40" s="108" customFormat="1" ht="24" customHeight="1"/>
    <row r="41" s="108" customFormat="1" ht="24" customHeight="1"/>
    <row r="42" s="108" customFormat="1" ht="24" customHeight="1"/>
    <row r="43" s="108" customFormat="1" ht="24" customHeight="1"/>
    <row r="44" s="108" customFormat="1" ht="24" customHeight="1"/>
    <row r="45" s="108" customFormat="1" ht="24" customHeight="1"/>
    <row r="46" s="108" customFormat="1" ht="24" customHeight="1"/>
    <row r="47" s="108" customFormat="1" ht="24" customHeight="1"/>
    <row r="48" s="108" customFormat="1" ht="24" customHeight="1"/>
    <row r="49" s="108" customFormat="1" ht="24" customHeight="1"/>
    <row r="50" s="108" customFormat="1" ht="24" customHeight="1"/>
    <row r="51" s="108" customFormat="1" ht="24" customHeight="1"/>
    <row r="52" s="108" customFormat="1" ht="24" customHeight="1"/>
    <row r="53" s="108" customFormat="1" ht="24" customHeight="1"/>
    <row r="54" s="108" customFormat="1" ht="24" customHeight="1"/>
    <row r="55" s="108" customFormat="1" ht="24" customHeight="1"/>
    <row r="56" s="108" customFormat="1" ht="24" customHeight="1"/>
    <row r="57" s="108" customFormat="1" ht="24" customHeight="1"/>
    <row r="58" s="108" customFormat="1" ht="24" customHeight="1"/>
    <row r="59" s="108" customFormat="1" ht="24" customHeight="1"/>
    <row r="60" s="108" customFormat="1" ht="24" customHeight="1"/>
    <row r="61" s="108" customFormat="1" ht="24" customHeight="1"/>
    <row r="62" s="108" customFormat="1" ht="24" customHeight="1"/>
    <row r="63" s="108" customFormat="1" ht="24" customHeight="1"/>
    <row r="64" s="108" customFormat="1" ht="24" customHeight="1"/>
    <row r="65" s="108" customFormat="1" ht="24" customHeight="1"/>
    <row r="66" s="108" customFormat="1" ht="24" customHeight="1"/>
    <row r="67" s="108" customFormat="1" ht="24" customHeight="1"/>
    <row r="68" s="108" customFormat="1" ht="24" customHeight="1"/>
    <row r="69" s="108" customFormat="1" ht="24" customHeight="1"/>
    <row r="70" s="108" customFormat="1" ht="24" customHeight="1"/>
    <row r="71" s="108" customFormat="1" ht="24" customHeight="1"/>
    <row r="72" s="108" customFormat="1" ht="24" customHeight="1"/>
    <row r="73" s="108" customFormat="1" ht="24" customHeight="1"/>
    <row r="74" s="108" customFormat="1" ht="24" customHeight="1"/>
    <row r="75" s="108" customFormat="1" ht="24" customHeight="1"/>
    <row r="76" s="108" customFormat="1" ht="24" customHeight="1"/>
    <row r="77" s="108" customFormat="1" ht="24" customHeight="1"/>
    <row r="78" s="108" customFormat="1" ht="24" customHeight="1"/>
    <row r="79" s="108" customFormat="1" ht="24" customHeight="1"/>
    <row r="80" s="108" customFormat="1" ht="24" customHeight="1"/>
    <row r="81" s="108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80"/>
  <sheetViews>
    <sheetView showZeros="0" view="pageBreakPreview" zoomScaleNormal="100" topLeftCell="A16" workbookViewId="0">
      <selection activeCell="H7" sqref="H7"/>
    </sheetView>
  </sheetViews>
  <sheetFormatPr defaultColWidth="8.875" defaultRowHeight="14.25"/>
  <cols>
    <col min="1" max="1" width="48.625" style="71" customWidth="1"/>
    <col min="2" max="5" width="10.625" style="71" customWidth="1"/>
    <col min="6" max="6" width="9" style="71"/>
    <col min="7" max="226" width="8.875" style="71"/>
    <col min="227" max="16384" width="8.875" style="72"/>
  </cols>
  <sheetData>
    <row r="1" s="44" customFormat="1" ht="24" customHeight="1" spans="1:1">
      <c r="A1" s="44" t="s">
        <v>1029</v>
      </c>
    </row>
    <row r="2" s="66" customFormat="1" ht="42" customHeight="1" spans="1:228">
      <c r="A2" s="73" t="s">
        <v>1030</v>
      </c>
      <c r="B2" s="73"/>
      <c r="C2" s="73"/>
      <c r="D2" s="73"/>
      <c r="E2" s="73"/>
      <c r="HS2" s="93"/>
      <c r="HT2" s="93"/>
    </row>
    <row r="3" s="67" customFormat="1" ht="27" customHeight="1" spans="5:228">
      <c r="E3" s="74" t="s">
        <v>2</v>
      </c>
      <c r="HS3" s="74"/>
      <c r="HT3" s="74"/>
    </row>
    <row r="4" s="68" customFormat="1" ht="30" customHeight="1" spans="1:228">
      <c r="A4" s="75" t="s">
        <v>1031</v>
      </c>
      <c r="B4" s="76" t="s">
        <v>4</v>
      </c>
      <c r="C4" s="76" t="s">
        <v>5</v>
      </c>
      <c r="D4" s="75" t="s">
        <v>6</v>
      </c>
      <c r="E4" s="77" t="s">
        <v>7</v>
      </c>
      <c r="HS4" s="94"/>
      <c r="HT4" s="94"/>
    </row>
    <row r="5" s="68" customFormat="1" ht="24" customHeight="1" spans="1:226">
      <c r="A5" s="78" t="s">
        <v>1032</v>
      </c>
      <c r="B5" s="78"/>
      <c r="C5" s="78"/>
      <c r="D5" s="78"/>
      <c r="E5" s="7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</row>
    <row r="6" s="69" customFormat="1" ht="24" customHeight="1" spans="1:228">
      <c r="A6" s="80" t="s">
        <v>1033</v>
      </c>
      <c r="B6" s="80"/>
      <c r="C6" s="80"/>
      <c r="D6" s="80"/>
      <c r="E6" s="81"/>
      <c r="HS6" s="70"/>
      <c r="HT6" s="70"/>
    </row>
    <row r="7" s="69" customFormat="1" ht="24" customHeight="1" spans="1:228">
      <c r="A7" s="59" t="s">
        <v>1034</v>
      </c>
      <c r="B7" s="59"/>
      <c r="C7" s="59"/>
      <c r="D7" s="59"/>
      <c r="E7" s="81"/>
      <c r="HS7" s="70"/>
      <c r="HT7" s="70"/>
    </row>
    <row r="8" s="69" customFormat="1" ht="24" customHeight="1" spans="1:228">
      <c r="A8" s="59" t="s">
        <v>1035</v>
      </c>
      <c r="B8" s="59"/>
      <c r="C8" s="59"/>
      <c r="D8" s="59"/>
      <c r="E8" s="81"/>
      <c r="HS8" s="70"/>
      <c r="HT8" s="70"/>
    </row>
    <row r="9" s="69" customFormat="1" ht="24" customHeight="1" spans="1:228">
      <c r="A9" s="59" t="s">
        <v>1036</v>
      </c>
      <c r="B9" s="59"/>
      <c r="C9" s="59"/>
      <c r="D9" s="59"/>
      <c r="E9" s="81"/>
      <c r="HS9" s="70"/>
      <c r="HT9" s="70"/>
    </row>
    <row r="10" s="69" customFormat="1" ht="24" customHeight="1" spans="1:228">
      <c r="A10" s="82" t="s">
        <v>1037</v>
      </c>
      <c r="B10" s="82"/>
      <c r="C10" s="82"/>
      <c r="D10" s="82"/>
      <c r="E10" s="81"/>
      <c r="HS10" s="70"/>
      <c r="HT10" s="70"/>
    </row>
    <row r="11" s="68" customFormat="1" ht="24" customHeight="1" spans="1:226">
      <c r="A11" s="78" t="s">
        <v>1038</v>
      </c>
      <c r="B11" s="78"/>
      <c r="C11" s="78"/>
      <c r="D11" s="78"/>
      <c r="E11" s="7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</row>
    <row r="12" s="69" customFormat="1" ht="24" customHeight="1" spans="1:228">
      <c r="A12" s="80" t="s">
        <v>1039</v>
      </c>
      <c r="B12" s="80"/>
      <c r="C12" s="80"/>
      <c r="D12" s="80"/>
      <c r="E12" s="81"/>
      <c r="HS12" s="70"/>
      <c r="HT12" s="70"/>
    </row>
    <row r="13" s="69" customFormat="1" ht="24" customHeight="1" spans="1:228">
      <c r="A13" s="59" t="s">
        <v>1040</v>
      </c>
      <c r="B13" s="59"/>
      <c r="C13" s="59"/>
      <c r="D13" s="59"/>
      <c r="E13" s="81"/>
      <c r="HS13" s="70"/>
      <c r="HT13" s="70"/>
    </row>
    <row r="14" s="69" customFormat="1" ht="24" customHeight="1" spans="1:228">
      <c r="A14" s="59" t="s">
        <v>1041</v>
      </c>
      <c r="B14" s="59"/>
      <c r="C14" s="59"/>
      <c r="D14" s="59"/>
      <c r="E14" s="81"/>
      <c r="HS14" s="70"/>
      <c r="HT14" s="70"/>
    </row>
    <row r="15" s="69" customFormat="1" ht="24" customHeight="1" spans="1:228">
      <c r="A15" s="59" t="s">
        <v>1042</v>
      </c>
      <c r="B15" s="59"/>
      <c r="C15" s="59"/>
      <c r="D15" s="59"/>
      <c r="E15" s="81"/>
      <c r="HS15" s="70"/>
      <c r="HT15" s="70"/>
    </row>
    <row r="16" s="68" customFormat="1" ht="24" customHeight="1" spans="1:226">
      <c r="A16" s="78" t="s">
        <v>1043</v>
      </c>
      <c r="B16" s="78"/>
      <c r="C16" s="78"/>
      <c r="D16" s="78"/>
      <c r="E16" s="7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</row>
    <row r="17" s="69" customFormat="1" ht="24" customHeight="1" spans="1:228">
      <c r="A17" s="80" t="s">
        <v>1044</v>
      </c>
      <c r="B17" s="80"/>
      <c r="C17" s="80"/>
      <c r="D17" s="80"/>
      <c r="E17" s="81"/>
      <c r="HS17" s="70"/>
      <c r="HT17" s="70"/>
    </row>
    <row r="18" s="69" customFormat="1" ht="24" customHeight="1" spans="1:228">
      <c r="A18" s="80" t="s">
        <v>1045</v>
      </c>
      <c r="B18" s="80"/>
      <c r="C18" s="80"/>
      <c r="D18" s="80"/>
      <c r="E18" s="81"/>
      <c r="HS18" s="70"/>
      <c r="HT18" s="70"/>
    </row>
    <row r="19" s="69" customFormat="1" ht="24" customHeight="1" spans="1:228">
      <c r="A19" s="80" t="s">
        <v>1046</v>
      </c>
      <c r="B19" s="80"/>
      <c r="C19" s="80"/>
      <c r="D19" s="80"/>
      <c r="E19" s="81"/>
      <c r="HS19" s="70"/>
      <c r="HT19" s="70"/>
    </row>
    <row r="20" s="69" customFormat="1" ht="24" customHeight="1" spans="1:228">
      <c r="A20" s="80" t="s">
        <v>1047</v>
      </c>
      <c r="B20" s="80"/>
      <c r="C20" s="80"/>
      <c r="D20" s="80"/>
      <c r="E20" s="81"/>
      <c r="HS20" s="70"/>
      <c r="HT20" s="70"/>
    </row>
    <row r="21" s="68" customFormat="1" ht="24" customHeight="1" spans="1:226">
      <c r="A21" s="78" t="s">
        <v>1048</v>
      </c>
      <c r="B21" s="78"/>
      <c r="C21" s="78"/>
      <c r="D21" s="78"/>
      <c r="E21" s="7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</row>
    <row r="22" s="69" customFormat="1" ht="24" customHeight="1" spans="1:5">
      <c r="A22" s="80" t="s">
        <v>1049</v>
      </c>
      <c r="B22" s="80"/>
      <c r="C22" s="80"/>
      <c r="D22" s="80"/>
      <c r="E22" s="81"/>
    </row>
    <row r="23" s="69" customFormat="1" ht="24" customHeight="1" spans="1:5">
      <c r="A23" s="80" t="s">
        <v>1050</v>
      </c>
      <c r="B23" s="80"/>
      <c r="C23" s="80"/>
      <c r="D23" s="80"/>
      <c r="E23" s="81"/>
    </row>
    <row r="24" s="69" customFormat="1" ht="24" customHeight="1" spans="1:5">
      <c r="A24" s="80" t="s">
        <v>1051</v>
      </c>
      <c r="B24" s="80"/>
      <c r="C24" s="80"/>
      <c r="D24" s="80"/>
      <c r="E24" s="81"/>
    </row>
    <row r="25" s="69" customFormat="1" ht="24" customHeight="1" spans="1:5">
      <c r="A25" s="80" t="s">
        <v>1052</v>
      </c>
      <c r="B25" s="80"/>
      <c r="C25" s="80"/>
      <c r="D25" s="80"/>
      <c r="E25" s="81"/>
    </row>
    <row r="26" s="69" customFormat="1" ht="24" customHeight="1" spans="1:5">
      <c r="A26" s="80" t="s">
        <v>1053</v>
      </c>
      <c r="B26" s="80"/>
      <c r="C26" s="80"/>
      <c r="D26" s="80"/>
      <c r="E26" s="81"/>
    </row>
    <row r="27" s="68" customFormat="1" ht="24" customHeight="1" spans="1:226">
      <c r="A27" s="54" t="s">
        <v>1054</v>
      </c>
      <c r="B27" s="90">
        <f>SUM(B28:B33)</f>
        <v>37086.15</v>
      </c>
      <c r="C27" s="90">
        <f>SUM(C28:C33)</f>
        <v>42869.98</v>
      </c>
      <c r="D27" s="90">
        <f>SUM(D28:D33)</f>
        <v>39874</v>
      </c>
      <c r="E27" s="95">
        <f t="shared" ref="E27:E30" si="0">D27/C27</f>
        <v>0.930114732966985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</row>
    <row r="28" s="69" customFormat="1" ht="24" customHeight="1" spans="1:5">
      <c r="A28" s="96" t="s">
        <v>1055</v>
      </c>
      <c r="B28" s="97">
        <v>9063.26</v>
      </c>
      <c r="C28" s="98">
        <v>13361.79</v>
      </c>
      <c r="D28" s="89">
        <v>13359</v>
      </c>
      <c r="E28" s="95">
        <f t="shared" si="0"/>
        <v>0.999791195640704</v>
      </c>
    </row>
    <row r="29" s="69" customFormat="1" ht="24" customHeight="1" spans="1:5">
      <c r="A29" s="96" t="s">
        <v>1056</v>
      </c>
      <c r="B29" s="99">
        <v>24739.23</v>
      </c>
      <c r="C29" s="97">
        <v>26429.53</v>
      </c>
      <c r="D29" s="89">
        <v>25710</v>
      </c>
      <c r="E29" s="95">
        <f t="shared" si="0"/>
        <v>0.972775527979499</v>
      </c>
    </row>
    <row r="30" s="69" customFormat="1" ht="24" customHeight="1" spans="1:5">
      <c r="A30" s="96" t="s">
        <v>1057</v>
      </c>
      <c r="B30" s="100">
        <v>863.45</v>
      </c>
      <c r="C30" s="97">
        <v>643.45</v>
      </c>
      <c r="D30" s="89">
        <v>755</v>
      </c>
      <c r="E30" s="95">
        <f t="shared" si="0"/>
        <v>1.17336234361644</v>
      </c>
    </row>
    <row r="31" s="69" customFormat="1" ht="24" customHeight="1" spans="1:5">
      <c r="A31" s="96" t="s">
        <v>1058</v>
      </c>
      <c r="B31" s="100">
        <v>2392.21</v>
      </c>
      <c r="C31" s="101">
        <v>2392.21</v>
      </c>
      <c r="D31" s="89"/>
      <c r="E31" s="95"/>
    </row>
    <row r="32" s="69" customFormat="1" ht="24" customHeight="1" spans="1:5">
      <c r="A32" s="96" t="s">
        <v>1059</v>
      </c>
      <c r="B32" s="101"/>
      <c r="C32" s="101"/>
      <c r="D32" s="101"/>
      <c r="E32" s="95"/>
    </row>
    <row r="33" s="69" customFormat="1" ht="24" customHeight="1" spans="1:5">
      <c r="A33" s="96" t="s">
        <v>1060</v>
      </c>
      <c r="B33" s="100">
        <v>28</v>
      </c>
      <c r="C33" s="97">
        <v>43</v>
      </c>
      <c r="D33" s="97">
        <v>50</v>
      </c>
      <c r="E33" s="95">
        <f>D33/C33</f>
        <v>1.16279069767442</v>
      </c>
    </row>
    <row r="34" s="68" customFormat="1" ht="24" customHeight="1" spans="1:226">
      <c r="A34" s="54" t="s">
        <v>1061</v>
      </c>
      <c r="B34" s="102"/>
      <c r="C34" s="102"/>
      <c r="D34" s="102"/>
      <c r="E34" s="7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</row>
    <row r="35" s="69" customFormat="1" ht="24" customHeight="1" spans="1:5">
      <c r="A35" s="80" t="s">
        <v>1062</v>
      </c>
      <c r="B35" s="81"/>
      <c r="C35" s="81"/>
      <c r="D35" s="81"/>
      <c r="E35" s="81"/>
    </row>
    <row r="36" s="69" customFormat="1" ht="24" customHeight="1" spans="1:5">
      <c r="A36" s="80" t="s">
        <v>1063</v>
      </c>
      <c r="B36" s="81"/>
      <c r="C36" s="81"/>
      <c r="D36" s="81"/>
      <c r="E36" s="81"/>
    </row>
    <row r="37" s="69" customFormat="1" ht="24" customHeight="1" spans="1:5">
      <c r="A37" s="80" t="s">
        <v>1064</v>
      </c>
      <c r="B37" s="81"/>
      <c r="C37" s="81"/>
      <c r="D37" s="81"/>
      <c r="E37" s="81"/>
    </row>
    <row r="38" s="69" customFormat="1" ht="24" customHeight="1" spans="1:5">
      <c r="A38" s="80" t="s">
        <v>1065</v>
      </c>
      <c r="B38" s="81"/>
      <c r="C38" s="81"/>
      <c r="D38" s="81"/>
      <c r="E38" s="81"/>
    </row>
    <row r="39" s="69" customFormat="1" ht="24" customHeight="1" spans="1:5">
      <c r="A39" s="80" t="s">
        <v>1066</v>
      </c>
      <c r="B39" s="81"/>
      <c r="C39" s="81"/>
      <c r="D39" s="81"/>
      <c r="E39" s="81"/>
    </row>
    <row r="40" s="69" customFormat="1" ht="24" customHeight="1" spans="1:5">
      <c r="A40" s="54" t="s">
        <v>1067</v>
      </c>
      <c r="B40" s="102"/>
      <c r="C40" s="102"/>
      <c r="D40" s="102"/>
      <c r="E40" s="79"/>
    </row>
    <row r="41" s="69" customFormat="1" ht="24" customHeight="1" spans="1:5">
      <c r="A41" s="80" t="s">
        <v>1068</v>
      </c>
      <c r="B41" s="81"/>
      <c r="C41" s="81"/>
      <c r="D41" s="81"/>
      <c r="E41" s="81"/>
    </row>
    <row r="42" s="69" customFormat="1" ht="24" customHeight="1" spans="1:5">
      <c r="A42" s="80" t="s">
        <v>1069</v>
      </c>
      <c r="B42" s="81"/>
      <c r="C42" s="81"/>
      <c r="D42" s="81"/>
      <c r="E42" s="81"/>
    </row>
    <row r="43" s="69" customFormat="1" ht="24" customHeight="1" spans="1:5">
      <c r="A43" s="80" t="s">
        <v>1070</v>
      </c>
      <c r="B43" s="81"/>
      <c r="C43" s="81"/>
      <c r="D43" s="81"/>
      <c r="E43" s="81"/>
    </row>
    <row r="44" s="69" customFormat="1" ht="24" customHeight="1" spans="1:5">
      <c r="A44" s="80" t="s">
        <v>1071</v>
      </c>
      <c r="B44" s="81"/>
      <c r="C44" s="81"/>
      <c r="D44" s="81"/>
      <c r="E44" s="81"/>
    </row>
    <row r="45" s="69" customFormat="1" ht="24" customHeight="1" spans="1:5">
      <c r="A45" s="80"/>
      <c r="B45" s="81"/>
      <c r="C45" s="81"/>
      <c r="D45" s="81"/>
      <c r="E45" s="81"/>
    </row>
    <row r="46" s="69" customFormat="1" ht="24" customHeight="1" spans="1:5">
      <c r="A46" s="92" t="s">
        <v>1072</v>
      </c>
      <c r="B46" s="103">
        <f>B27</f>
        <v>37086.15</v>
      </c>
      <c r="C46" s="103">
        <f>C27</f>
        <v>42869.98</v>
      </c>
      <c r="D46" s="103">
        <f>D27</f>
        <v>39874</v>
      </c>
      <c r="E46" s="95">
        <f>E27</f>
        <v>0.930114732966985</v>
      </c>
    </row>
    <row r="47" s="70" customFormat="1" ht="24" customHeight="1" spans="1:226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</row>
    <row r="48" s="70" customFormat="1" ht="24" customHeight="1" spans="1:226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</row>
    <row r="49" s="70" customFormat="1" ht="24" customHeight="1" spans="1:226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</row>
    <row r="50" s="70" customFormat="1" ht="24" customHeight="1" spans="1:226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</row>
    <row r="51" s="70" customFormat="1" ht="24" customHeight="1" spans="1:226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</row>
    <row r="52" s="70" customFormat="1" ht="24" customHeight="1" spans="1:226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</row>
    <row r="53" s="70" customFormat="1" ht="24" customHeight="1" spans="1:226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</row>
    <row r="54" s="70" customFormat="1" ht="24" customHeight="1" spans="1:226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</row>
    <row r="55" s="70" customFormat="1" ht="24" customHeight="1" spans="1:226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</row>
    <row r="56" s="70" customFormat="1" ht="24" customHeight="1" spans="1:22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</row>
    <row r="57" s="70" customFormat="1" ht="24" customHeight="1" spans="1:226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</row>
    <row r="58" s="70" customFormat="1" ht="24" customHeight="1" spans="1:226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</row>
    <row r="59" s="70" customFormat="1" ht="24" customHeight="1" spans="1:226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</row>
    <row r="60" s="70" customFormat="1" ht="24" customHeight="1" spans="1:226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</row>
    <row r="61" s="70" customFormat="1" ht="24" customHeight="1" spans="1:226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</row>
    <row r="62" s="70" customFormat="1" ht="24" customHeight="1" spans="1:226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</row>
    <row r="63" s="70" customFormat="1" ht="24" customHeight="1" spans="1:226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</row>
    <row r="64" s="70" customFormat="1" ht="24" customHeight="1" spans="1:226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</row>
    <row r="65" s="70" customFormat="1" ht="24" customHeight="1" spans="1:226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</row>
    <row r="66" s="70" customFormat="1" ht="24" customHeight="1" spans="1:22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</row>
    <row r="67" s="70" customFormat="1" ht="24" customHeight="1" spans="1:226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</row>
    <row r="68" s="70" customFormat="1" ht="24" customHeight="1" spans="1:226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</row>
    <row r="69" s="70" customFormat="1" ht="24" customHeight="1" spans="1:226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</row>
    <row r="70" s="70" customFormat="1" ht="24" customHeight="1" spans="1:226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</row>
    <row r="71" s="70" customFormat="1" ht="24" customHeight="1" spans="1:226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</row>
    <row r="72" s="70" customFormat="1" ht="24" customHeight="1" spans="1:226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</row>
    <row r="73" s="70" customFormat="1" ht="24" customHeight="1" spans="1:226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</row>
    <row r="74" s="70" customFormat="1" ht="24" customHeight="1" spans="1:226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</row>
    <row r="75" s="70" customFormat="1" ht="24" customHeight="1" spans="1:226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</row>
    <row r="76" s="70" customFormat="1" ht="24" customHeight="1" spans="1:22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</row>
    <row r="77" s="70" customFormat="1" ht="24" customHeight="1" spans="1:226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</row>
    <row r="78" s="70" customFormat="1" ht="24" customHeight="1" spans="1:226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</row>
    <row r="79" s="70" customFormat="1" ht="24" customHeight="1" spans="1:226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</row>
    <row r="80" s="70" customFormat="1" ht="24" customHeight="1" spans="1:226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80"/>
  <sheetViews>
    <sheetView showZeros="0" view="pageBreakPreview" zoomScaleNormal="115" workbookViewId="0">
      <selection activeCell="L9" sqref="L9"/>
    </sheetView>
  </sheetViews>
  <sheetFormatPr defaultColWidth="8.875" defaultRowHeight="14.25"/>
  <cols>
    <col min="1" max="1" width="48.625" style="71" customWidth="1"/>
    <col min="2" max="5" width="10.625" style="71" customWidth="1"/>
    <col min="6" max="9" width="9" style="71" hidden="1" customWidth="1"/>
    <col min="10" max="12" width="9" style="71"/>
    <col min="13" max="235" width="8.875" style="71"/>
    <col min="236" max="16384" width="8.875" style="72"/>
  </cols>
  <sheetData>
    <row r="1" s="65" customFormat="1" ht="24" customHeight="1" spans="1:1">
      <c r="A1" s="65" t="s">
        <v>1073</v>
      </c>
    </row>
    <row r="2" s="66" customFormat="1" ht="42" customHeight="1" spans="1:231">
      <c r="A2" s="73" t="s">
        <v>1074</v>
      </c>
      <c r="B2" s="73"/>
      <c r="C2" s="73"/>
      <c r="D2" s="73"/>
      <c r="E2" s="73"/>
      <c r="HV2" s="93"/>
      <c r="HW2" s="93"/>
    </row>
    <row r="3" s="67" customFormat="1" ht="27" customHeight="1" spans="5:237">
      <c r="E3" s="74" t="s">
        <v>2</v>
      </c>
      <c r="IB3" s="74"/>
      <c r="IC3" s="74"/>
    </row>
    <row r="4" s="68" customFormat="1" ht="30" customHeight="1" spans="1:237">
      <c r="A4" s="75" t="s">
        <v>1031</v>
      </c>
      <c r="B4" s="76" t="s">
        <v>4</v>
      </c>
      <c r="C4" s="76" t="s">
        <v>5</v>
      </c>
      <c r="D4" s="75" t="s">
        <v>6</v>
      </c>
      <c r="E4" s="77" t="s">
        <v>7</v>
      </c>
      <c r="IB4" s="94"/>
      <c r="IC4" s="94"/>
    </row>
    <row r="5" s="69" customFormat="1" ht="24" customHeight="1" spans="1:5">
      <c r="A5" s="78" t="s">
        <v>1075</v>
      </c>
      <c r="B5" s="78"/>
      <c r="C5" s="78"/>
      <c r="D5" s="78"/>
      <c r="E5" s="79"/>
    </row>
    <row r="6" s="69" customFormat="1" ht="24" customHeight="1" spans="1:5">
      <c r="A6" s="80" t="s">
        <v>1076</v>
      </c>
      <c r="B6" s="80"/>
      <c r="C6" s="80"/>
      <c r="D6" s="80"/>
      <c r="E6" s="81"/>
    </row>
    <row r="7" s="69" customFormat="1" ht="24" customHeight="1" spans="1:5">
      <c r="A7" s="80" t="s">
        <v>1077</v>
      </c>
      <c r="B7" s="59"/>
      <c r="C7" s="59"/>
      <c r="D7" s="59"/>
      <c r="E7" s="81"/>
    </row>
    <row r="8" s="69" customFormat="1" ht="24" customHeight="1" spans="1:5">
      <c r="A8" s="80" t="s">
        <v>1078</v>
      </c>
      <c r="B8" s="59"/>
      <c r="C8" s="59"/>
      <c r="D8" s="59"/>
      <c r="E8" s="81"/>
    </row>
    <row r="9" s="69" customFormat="1" ht="24" customHeight="1" spans="1:5">
      <c r="A9" s="80" t="s">
        <v>1079</v>
      </c>
      <c r="B9" s="59"/>
      <c r="C9" s="59"/>
      <c r="D9" s="59"/>
      <c r="E9" s="81"/>
    </row>
    <row r="10" s="69" customFormat="1" ht="24" customHeight="1" spans="1:5">
      <c r="A10" s="78" t="s">
        <v>1080</v>
      </c>
      <c r="B10" s="82"/>
      <c r="C10" s="82"/>
      <c r="D10" s="82"/>
      <c r="E10" s="81"/>
    </row>
    <row r="11" s="69" customFormat="1" ht="24" customHeight="1" spans="1:5">
      <c r="A11" s="80" t="s">
        <v>1081</v>
      </c>
      <c r="B11" s="78"/>
      <c r="C11" s="78"/>
      <c r="D11" s="78"/>
      <c r="E11" s="79"/>
    </row>
    <row r="12" s="69" customFormat="1" ht="24" customHeight="1" spans="1:5">
      <c r="A12" s="80" t="s">
        <v>1082</v>
      </c>
      <c r="B12" s="80"/>
      <c r="C12" s="80"/>
      <c r="D12" s="80"/>
      <c r="E12" s="81"/>
    </row>
    <row r="13" s="69" customFormat="1" ht="24" customHeight="1" spans="1:5">
      <c r="A13" s="80" t="s">
        <v>1078</v>
      </c>
      <c r="B13" s="59"/>
      <c r="C13" s="59"/>
      <c r="D13" s="59"/>
      <c r="E13" s="81"/>
    </row>
    <row r="14" s="69" customFormat="1" ht="24" customHeight="1" spans="1:5">
      <c r="A14" s="80" t="s">
        <v>1083</v>
      </c>
      <c r="B14" s="59"/>
      <c r="C14" s="59"/>
      <c r="D14" s="59"/>
      <c r="E14" s="81"/>
    </row>
    <row r="15" s="69" customFormat="1" ht="24" customHeight="1" spans="1:5">
      <c r="A15" s="80" t="s">
        <v>1084</v>
      </c>
      <c r="B15" s="59"/>
      <c r="C15" s="59"/>
      <c r="D15" s="59"/>
      <c r="E15" s="81"/>
    </row>
    <row r="16" s="69" customFormat="1" ht="24" customHeight="1" spans="1:5">
      <c r="A16" s="80" t="s">
        <v>1085</v>
      </c>
      <c r="B16" s="78"/>
      <c r="C16" s="78"/>
      <c r="D16" s="78"/>
      <c r="E16" s="79"/>
    </row>
    <row r="17" s="69" customFormat="1" ht="24" customHeight="1" spans="1:5">
      <c r="A17" s="80" t="s">
        <v>1086</v>
      </c>
      <c r="B17" s="80"/>
      <c r="C17" s="80"/>
      <c r="D17" s="80"/>
      <c r="E17" s="81"/>
    </row>
    <row r="18" s="69" customFormat="1" ht="24" customHeight="1" spans="1:5">
      <c r="A18" s="80" t="s">
        <v>1087</v>
      </c>
      <c r="B18" s="80"/>
      <c r="C18" s="80"/>
      <c r="D18" s="80"/>
      <c r="E18" s="81"/>
    </row>
    <row r="19" s="69" customFormat="1" ht="24" customHeight="1" spans="1:5">
      <c r="A19" s="78" t="s">
        <v>1088</v>
      </c>
      <c r="B19" s="80"/>
      <c r="C19" s="80"/>
      <c r="D19" s="80"/>
      <c r="E19" s="81"/>
    </row>
    <row r="20" s="69" customFormat="1" ht="24" customHeight="1" spans="1:5">
      <c r="A20" s="80" t="s">
        <v>1089</v>
      </c>
      <c r="B20" s="80"/>
      <c r="C20" s="80"/>
      <c r="D20" s="80"/>
      <c r="E20" s="81"/>
    </row>
    <row r="21" s="69" customFormat="1" ht="24" customHeight="1" spans="1:5">
      <c r="A21" s="80" t="s">
        <v>1090</v>
      </c>
      <c r="B21" s="78"/>
      <c r="C21" s="78"/>
      <c r="D21" s="78"/>
      <c r="E21" s="79"/>
    </row>
    <row r="22" s="69" customFormat="1" ht="24" customHeight="1" spans="1:5">
      <c r="A22" s="80" t="s">
        <v>1091</v>
      </c>
      <c r="B22" s="80"/>
      <c r="C22" s="80"/>
      <c r="D22" s="80"/>
      <c r="E22" s="81"/>
    </row>
    <row r="23" s="69" customFormat="1" ht="24" customHeight="1" spans="1:5">
      <c r="A23" s="78" t="s">
        <v>1092</v>
      </c>
      <c r="B23" s="80"/>
      <c r="C23" s="80"/>
      <c r="D23" s="80"/>
      <c r="E23" s="81"/>
    </row>
    <row r="24" s="69" customFormat="1" ht="24" customHeight="1" spans="1:5">
      <c r="A24" s="80" t="s">
        <v>1093</v>
      </c>
      <c r="B24" s="80"/>
      <c r="C24" s="80"/>
      <c r="D24" s="80"/>
      <c r="E24" s="81"/>
    </row>
    <row r="25" s="69" customFormat="1" ht="24" customHeight="1" spans="1:5">
      <c r="A25" s="80" t="s">
        <v>1094</v>
      </c>
      <c r="B25" s="80"/>
      <c r="C25" s="80"/>
      <c r="D25" s="80"/>
      <c r="E25" s="81"/>
    </row>
    <row r="26" s="69" customFormat="1" ht="24" customHeight="1" spans="1:5">
      <c r="A26" s="80" t="s">
        <v>1095</v>
      </c>
      <c r="B26" s="80"/>
      <c r="C26" s="80"/>
      <c r="D26" s="80"/>
      <c r="E26" s="81"/>
    </row>
    <row r="27" s="69" customFormat="1" ht="24" customHeight="1" spans="1:5">
      <c r="A27" s="80" t="s">
        <v>1096</v>
      </c>
      <c r="B27" s="54"/>
      <c r="C27" s="54"/>
      <c r="D27" s="54"/>
      <c r="E27" s="79"/>
    </row>
    <row r="28" s="69" customFormat="1" ht="24" customHeight="1" spans="1:5">
      <c r="A28" s="80" t="s">
        <v>1097</v>
      </c>
      <c r="B28" s="80"/>
      <c r="C28" s="80"/>
      <c r="D28" s="80"/>
      <c r="E28" s="81"/>
    </row>
    <row r="29" s="69" customFormat="1" ht="24" customHeight="1" spans="1:5">
      <c r="A29" s="54" t="s">
        <v>1098</v>
      </c>
      <c r="B29" s="83">
        <f>SUM(B30:B33)</f>
        <v>25782.11</v>
      </c>
      <c r="C29" s="83">
        <f>SUM(C30:C33)</f>
        <v>26794.19</v>
      </c>
      <c r="D29" s="83">
        <f>SUM(D30:D33)</f>
        <v>27286.84</v>
      </c>
      <c r="E29" s="84">
        <f t="shared" ref="E29:E33" si="0">D29/C29</f>
        <v>1.01838644870399</v>
      </c>
    </row>
    <row r="30" s="69" customFormat="1" ht="24" customHeight="1" spans="1:6">
      <c r="A30" s="80" t="s">
        <v>1099</v>
      </c>
      <c r="B30" s="85">
        <v>23651.79</v>
      </c>
      <c r="C30" s="86">
        <v>24261.69</v>
      </c>
      <c r="D30" s="86">
        <v>24854.2</v>
      </c>
      <c r="E30" s="95">
        <f t="shared" si="0"/>
        <v>1.0244216293259</v>
      </c>
      <c r="F30" s="69">
        <v>27276</v>
      </c>
    </row>
    <row r="31" s="69" customFormat="1" ht="24" customHeight="1" spans="1:5">
      <c r="A31" s="80" t="s">
        <v>1100</v>
      </c>
      <c r="B31" s="88">
        <v>2104.7</v>
      </c>
      <c r="C31" s="86">
        <v>2505</v>
      </c>
      <c r="D31" s="86">
        <v>2403.64</v>
      </c>
      <c r="E31" s="95">
        <f t="shared" si="0"/>
        <v>0.959536926147705</v>
      </c>
    </row>
    <row r="32" s="69" customFormat="1" ht="24" customHeight="1" spans="1:5">
      <c r="A32" s="80" t="s">
        <v>1101</v>
      </c>
      <c r="B32" s="89">
        <v>14.12</v>
      </c>
      <c r="C32" s="86">
        <v>16</v>
      </c>
      <c r="D32" s="86">
        <v>18</v>
      </c>
      <c r="E32" s="95">
        <f t="shared" si="0"/>
        <v>1.125</v>
      </c>
    </row>
    <row r="33" s="69" customFormat="1" ht="24" customHeight="1" spans="1:5">
      <c r="A33" s="80" t="s">
        <v>1102</v>
      </c>
      <c r="B33" s="89">
        <v>11.5</v>
      </c>
      <c r="C33" s="86">
        <v>11.5</v>
      </c>
      <c r="D33" s="86">
        <v>11</v>
      </c>
      <c r="E33" s="95">
        <f t="shared" si="0"/>
        <v>0.956521739130435</v>
      </c>
    </row>
    <row r="34" s="69" customFormat="1" ht="24" customHeight="1" spans="1:5">
      <c r="A34" s="54" t="s">
        <v>1103</v>
      </c>
      <c r="B34" s="90"/>
      <c r="C34" s="90"/>
      <c r="D34" s="90"/>
      <c r="E34" s="79"/>
    </row>
    <row r="35" s="69" customFormat="1" ht="24" customHeight="1" spans="1:5">
      <c r="A35" s="80" t="s">
        <v>1104</v>
      </c>
      <c r="B35" s="91"/>
      <c r="C35" s="91"/>
      <c r="D35" s="91"/>
      <c r="E35" s="81"/>
    </row>
    <row r="36" s="69" customFormat="1" ht="24" customHeight="1" spans="1:5">
      <c r="A36" s="80" t="s">
        <v>1101</v>
      </c>
      <c r="B36" s="91"/>
      <c r="C36" s="91"/>
      <c r="D36" s="91"/>
      <c r="E36" s="81"/>
    </row>
    <row r="37" s="69" customFormat="1" ht="24" customHeight="1" spans="1:5">
      <c r="A37" s="80" t="s">
        <v>1105</v>
      </c>
      <c r="B37" s="91"/>
      <c r="C37" s="91"/>
      <c r="D37" s="91"/>
      <c r="E37" s="81"/>
    </row>
    <row r="38" s="69" customFormat="1" ht="24" customHeight="1" spans="1:5">
      <c r="A38" s="54" t="s">
        <v>1106</v>
      </c>
      <c r="B38" s="91"/>
      <c r="C38" s="91"/>
      <c r="D38" s="91"/>
      <c r="E38" s="81"/>
    </row>
    <row r="39" s="69" customFormat="1" ht="24" customHeight="1" spans="1:5">
      <c r="A39" s="80" t="s">
        <v>1107</v>
      </c>
      <c r="B39" s="91"/>
      <c r="C39" s="91"/>
      <c r="D39" s="91"/>
      <c r="E39" s="81"/>
    </row>
    <row r="40" s="69" customFormat="1" ht="24" customHeight="1" spans="1:5">
      <c r="A40" s="80" t="s">
        <v>1108</v>
      </c>
      <c r="B40" s="90"/>
      <c r="C40" s="90"/>
      <c r="D40" s="90"/>
      <c r="E40" s="79"/>
    </row>
    <row r="41" s="69" customFormat="1" ht="24" customHeight="1" spans="1:5">
      <c r="A41" s="80" t="s">
        <v>1109</v>
      </c>
      <c r="B41" s="91"/>
      <c r="C41" s="91"/>
      <c r="D41" s="91"/>
      <c r="E41" s="81"/>
    </row>
    <row r="42" s="69" customFormat="1" ht="24" customHeight="1" spans="1:5">
      <c r="A42" s="80"/>
      <c r="B42" s="91"/>
      <c r="C42" s="91"/>
      <c r="D42" s="91"/>
      <c r="E42" s="81"/>
    </row>
    <row r="43" s="69" customFormat="1" ht="24" customHeight="1" spans="1:5">
      <c r="A43" s="92" t="s">
        <v>1110</v>
      </c>
      <c r="B43" s="83">
        <f>B29</f>
        <v>25782.11</v>
      </c>
      <c r="C43" s="83">
        <f>C29</f>
        <v>26794.19</v>
      </c>
      <c r="D43" s="83">
        <f>D29</f>
        <v>27286.84</v>
      </c>
      <c r="E43" s="84">
        <v>1.00011673605977</v>
      </c>
    </row>
    <row r="44" s="70" customFormat="1" ht="24" customHeight="1" spans="1:2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</row>
    <row r="45" s="70" customFormat="1" ht="24" customHeight="1" spans="1:23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</row>
    <row r="46" s="70" customFormat="1" ht="24" customHeight="1" spans="1:23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</row>
    <row r="47" s="70" customFormat="1" ht="24" customHeight="1" spans="1:23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</row>
    <row r="48" s="70" customFormat="1" ht="24" customHeight="1" spans="1:23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</row>
    <row r="49" s="70" customFormat="1" ht="24" customHeight="1" spans="1:23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</row>
    <row r="50" s="70" customFormat="1" ht="24" customHeight="1" spans="1:23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</row>
    <row r="51" s="70" customFormat="1" ht="24" customHeight="1" spans="1:23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</row>
    <row r="52" s="70" customFormat="1" ht="24" customHeight="1" spans="1:23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</row>
    <row r="53" s="70" customFormat="1" ht="24" customHeight="1" spans="1:23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</row>
    <row r="54" s="70" customFormat="1" ht="24" customHeight="1" spans="1:23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</row>
    <row r="55" s="70" customFormat="1" ht="24" customHeight="1" spans="1:23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</row>
    <row r="56" s="70" customFormat="1" ht="24" customHeight="1" spans="1:23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</row>
    <row r="57" s="70" customFormat="1" ht="24" customHeight="1" spans="1:23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</row>
    <row r="58" s="70" customFormat="1" ht="24" customHeight="1" spans="1:23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</row>
    <row r="59" s="70" customFormat="1" ht="24" customHeight="1" spans="1:23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</row>
    <row r="60" s="70" customFormat="1" ht="24" customHeight="1" spans="1:23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</row>
    <row r="61" s="70" customFormat="1" ht="24" customHeight="1" spans="1:23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</row>
    <row r="62" s="70" customFormat="1" ht="24" customHeight="1" spans="1:23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</row>
    <row r="63" s="70" customFormat="1" ht="24" customHeight="1" spans="1:23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</row>
    <row r="64" s="70" customFormat="1" ht="24" customHeight="1" spans="1:23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</row>
    <row r="65" s="70" customFormat="1" ht="24" customHeight="1" spans="1:23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</row>
    <row r="66" s="70" customFormat="1" ht="24" customHeight="1" spans="1:23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</row>
    <row r="67" s="70" customFormat="1" ht="24" customHeight="1" spans="1:23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</row>
    <row r="68" s="70" customFormat="1" ht="24" customHeight="1" spans="1:23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</row>
    <row r="69" s="70" customFormat="1" ht="24" customHeight="1" spans="1:23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</row>
    <row r="70" s="70" customFormat="1" ht="24" customHeight="1" spans="1:23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</row>
    <row r="71" s="70" customFormat="1" ht="24" customHeight="1" spans="1:23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</row>
    <row r="72" s="70" customFormat="1" ht="24" customHeight="1" spans="1:23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</row>
    <row r="73" s="70" customFormat="1" ht="24" customHeight="1" spans="1:23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</row>
    <row r="74" s="70" customFormat="1" ht="24" customHeight="1" spans="1:23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</row>
    <row r="75" s="70" customFormat="1" ht="24" customHeight="1" spans="1:23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</row>
    <row r="76" s="70" customFormat="1" ht="24" customHeight="1" spans="1:23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</row>
    <row r="77" s="70" customFormat="1" ht="24" customHeight="1" spans="1:23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</row>
    <row r="78" s="70" customFormat="1" ht="24" customHeight="1" spans="1:23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</row>
    <row r="79" s="70" customFormat="1" ht="24" customHeight="1" spans="1:23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</row>
    <row r="80" s="70" customFormat="1" ht="24" customHeight="1" spans="1:23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0"/>
  <sheetViews>
    <sheetView view="pageBreakPreview" zoomScale="85" zoomScaleNormal="100" workbookViewId="0">
      <selection activeCell="G9" sqref="G9"/>
    </sheetView>
  </sheetViews>
  <sheetFormatPr defaultColWidth="9" defaultRowHeight="13.5" outlineLevelCol="3"/>
  <cols>
    <col min="1" max="1" width="35.625" style="49" customWidth="1"/>
    <col min="2" max="2" width="10.625" style="49" customWidth="1"/>
    <col min="3" max="3" width="35.625" style="49" customWidth="1"/>
    <col min="4" max="4" width="10.625" style="49" customWidth="1"/>
    <col min="5" max="16384" width="9" style="49"/>
  </cols>
  <sheetData>
    <row r="1" s="44" customFormat="1" ht="24" customHeight="1" spans="1:1">
      <c r="A1" s="44" t="s">
        <v>1111</v>
      </c>
    </row>
    <row r="2" s="45" customFormat="1" ht="42" customHeight="1" spans="1:4">
      <c r="A2" s="50" t="s">
        <v>1112</v>
      </c>
      <c r="B2" s="50"/>
      <c r="C2" s="50"/>
      <c r="D2" s="50"/>
    </row>
    <row r="3" s="46" customFormat="1" ht="27" customHeight="1" spans="4:4">
      <c r="D3" s="46" t="s">
        <v>134</v>
      </c>
    </row>
    <row r="4" s="47" customFormat="1" ht="30" customHeight="1" spans="1:4">
      <c r="A4" s="51" t="s">
        <v>135</v>
      </c>
      <c r="B4" s="52" t="s">
        <v>6</v>
      </c>
      <c r="C4" s="53" t="s">
        <v>136</v>
      </c>
      <c r="D4" s="53" t="s">
        <v>6</v>
      </c>
    </row>
    <row r="5" s="48" customFormat="1" ht="24" customHeight="1" spans="1:4">
      <c r="A5" s="54" t="s">
        <v>1113</v>
      </c>
      <c r="B5" s="55">
        <f>'[37]29.本地区社保基金收入决算'!D27-B15</f>
        <v>39843.22</v>
      </c>
      <c r="C5" s="54" t="s">
        <v>1114</v>
      </c>
      <c r="D5" s="55">
        <f>'[37]30.本地区社保基金支出决算'!D29-'[37]30.本地区社保基金支出决算'!D33</f>
        <v>27275.84</v>
      </c>
    </row>
    <row r="6" s="47" customFormat="1" ht="24" customHeight="1" spans="1:4">
      <c r="A6" s="54" t="s">
        <v>139</v>
      </c>
      <c r="B6" s="55">
        <f>B7+B15</f>
        <v>70766.09</v>
      </c>
      <c r="C6" s="54" t="s">
        <v>140</v>
      </c>
      <c r="D6" s="56">
        <f>D7+D21</f>
        <v>80532.4</v>
      </c>
    </row>
    <row r="7" s="48" customFormat="1" ht="24" customHeight="1" spans="1:4">
      <c r="A7" s="57" t="s">
        <v>147</v>
      </c>
      <c r="B7" s="56">
        <f>B14</f>
        <v>70735.31</v>
      </c>
      <c r="C7" s="57" t="s">
        <v>1115</v>
      </c>
      <c r="D7" s="56">
        <f>D11</f>
        <v>11.04</v>
      </c>
    </row>
    <row r="8" s="47" customFormat="1" ht="24" customHeight="1" spans="1:4">
      <c r="A8" s="58" t="s">
        <v>1116</v>
      </c>
      <c r="B8" s="59"/>
      <c r="C8" s="60" t="s">
        <v>1116</v>
      </c>
      <c r="D8" s="59"/>
    </row>
    <row r="9" s="48" customFormat="1" ht="24" customHeight="1" spans="1:4">
      <c r="A9" s="58" t="s">
        <v>1117</v>
      </c>
      <c r="B9" s="59"/>
      <c r="C9" s="60" t="s">
        <v>1117</v>
      </c>
      <c r="D9" s="59"/>
    </row>
    <row r="10" s="47" customFormat="1" ht="24" customHeight="1" spans="1:4">
      <c r="A10" s="58" t="s">
        <v>1118</v>
      </c>
      <c r="B10" s="59"/>
      <c r="C10" s="60" t="s">
        <v>1118</v>
      </c>
      <c r="D10" s="59"/>
    </row>
    <row r="11" s="48" customFormat="1" ht="24" customHeight="1" spans="1:4">
      <c r="A11" s="60" t="s">
        <v>1119</v>
      </c>
      <c r="B11" s="59"/>
      <c r="C11" s="60" t="s">
        <v>1120</v>
      </c>
      <c r="D11" s="56">
        <v>11.04</v>
      </c>
    </row>
    <row r="12" s="47" customFormat="1" ht="24" customHeight="1" spans="1:4">
      <c r="A12" s="60" t="s">
        <v>1120</v>
      </c>
      <c r="B12" s="59"/>
      <c r="C12" s="60" t="s">
        <v>1121</v>
      </c>
      <c r="D12" s="59"/>
    </row>
    <row r="13" s="48" customFormat="1" ht="24" customHeight="1" spans="1:4">
      <c r="A13" s="60" t="s">
        <v>1121</v>
      </c>
      <c r="B13" s="59"/>
      <c r="C13" s="57" t="s">
        <v>1122</v>
      </c>
      <c r="D13" s="59"/>
    </row>
    <row r="14" s="47" customFormat="1" ht="24" customHeight="1" spans="1:4">
      <c r="A14" s="60" t="s">
        <v>1123</v>
      </c>
      <c r="B14" s="56">
        <v>70735.31</v>
      </c>
      <c r="C14" s="58" t="s">
        <v>1116</v>
      </c>
      <c r="D14" s="59"/>
    </row>
    <row r="15" s="48" customFormat="1" ht="24" customHeight="1" spans="1:4">
      <c r="A15" s="57" t="s">
        <v>1124</v>
      </c>
      <c r="B15" s="56">
        <f>B19</f>
        <v>30.78</v>
      </c>
      <c r="C15" s="58" t="s">
        <v>1117</v>
      </c>
      <c r="D15" s="59"/>
    </row>
    <row r="16" s="47" customFormat="1" ht="24" customHeight="1" spans="1:4">
      <c r="A16" s="60" t="s">
        <v>1116</v>
      </c>
      <c r="B16" s="59"/>
      <c r="C16" s="58" t="s">
        <v>1118</v>
      </c>
      <c r="D16" s="59"/>
    </row>
    <row r="17" s="48" customFormat="1" ht="24" customHeight="1" spans="1:4">
      <c r="A17" s="60" t="s">
        <v>1117</v>
      </c>
      <c r="B17" s="59"/>
      <c r="C17" s="60" t="s">
        <v>1119</v>
      </c>
      <c r="D17" s="59"/>
    </row>
    <row r="18" s="47" customFormat="1" ht="24" customHeight="1" spans="1:4">
      <c r="A18" s="60" t="s">
        <v>1118</v>
      </c>
      <c r="B18" s="59"/>
      <c r="C18" s="60" t="s">
        <v>1120</v>
      </c>
      <c r="D18" s="59"/>
    </row>
    <row r="19" s="48" customFormat="1" ht="24" customHeight="1" spans="1:4">
      <c r="A19" s="60" t="s">
        <v>1120</v>
      </c>
      <c r="B19" s="56">
        <v>30.78</v>
      </c>
      <c r="C19" s="60" t="s">
        <v>1121</v>
      </c>
      <c r="D19" s="59"/>
    </row>
    <row r="20" s="48" customFormat="1" ht="24" customHeight="1" spans="1:4">
      <c r="A20" s="60" t="s">
        <v>1121</v>
      </c>
      <c r="B20" s="59"/>
      <c r="C20" s="60" t="s">
        <v>1123</v>
      </c>
      <c r="D20" s="59"/>
    </row>
    <row r="21" s="47" customFormat="1" ht="24" customHeight="1" spans="1:4">
      <c r="A21" s="57" t="s">
        <v>1125</v>
      </c>
      <c r="B21" s="59"/>
      <c r="C21" s="57" t="s">
        <v>1126</v>
      </c>
      <c r="D21" s="56">
        <f>D26</f>
        <v>80521.36</v>
      </c>
    </row>
    <row r="22" s="47" customFormat="1" ht="24" customHeight="1" spans="1:4">
      <c r="A22" s="58" t="s">
        <v>1116</v>
      </c>
      <c r="B22" s="59"/>
      <c r="C22" s="58" t="s">
        <v>1116</v>
      </c>
      <c r="D22" s="56"/>
    </row>
    <row r="23" s="47" customFormat="1" ht="24" customHeight="1" spans="1:4">
      <c r="A23" s="58" t="s">
        <v>1117</v>
      </c>
      <c r="B23" s="59"/>
      <c r="C23" s="58" t="s">
        <v>1117</v>
      </c>
      <c r="D23" s="56"/>
    </row>
    <row r="24" s="47" customFormat="1" ht="24" customHeight="1" spans="1:4">
      <c r="A24" s="58" t="s">
        <v>1118</v>
      </c>
      <c r="B24" s="59"/>
      <c r="C24" s="58" t="s">
        <v>1118</v>
      </c>
      <c r="D24" s="56"/>
    </row>
    <row r="25" s="47" customFormat="1" ht="24" customHeight="1" spans="1:4">
      <c r="A25" s="60" t="s">
        <v>1119</v>
      </c>
      <c r="B25" s="59"/>
      <c r="C25" s="60" t="s">
        <v>1119</v>
      </c>
      <c r="D25" s="56"/>
    </row>
    <row r="26" s="47" customFormat="1" ht="24" customHeight="1" spans="1:4">
      <c r="A26" s="60" t="s">
        <v>1120</v>
      </c>
      <c r="B26" s="59"/>
      <c r="C26" s="60" t="s">
        <v>1120</v>
      </c>
      <c r="D26" s="56">
        <v>80521.36</v>
      </c>
    </row>
    <row r="27" s="47" customFormat="1" ht="24" customHeight="1" spans="1:4">
      <c r="A27" s="60" t="s">
        <v>1121</v>
      </c>
      <c r="B27" s="59"/>
      <c r="C27" s="60" t="s">
        <v>1121</v>
      </c>
      <c r="D27" s="59"/>
    </row>
    <row r="28" s="47" customFormat="1" ht="24" customHeight="1" spans="1:4">
      <c r="A28" s="60" t="s">
        <v>1123</v>
      </c>
      <c r="B28" s="59"/>
      <c r="C28" s="60" t="s">
        <v>1123</v>
      </c>
      <c r="D28" s="59"/>
    </row>
    <row r="29" s="47" customFormat="1" ht="24" customHeight="1" spans="1:4">
      <c r="A29" s="61" t="s">
        <v>1127</v>
      </c>
      <c r="B29" s="59"/>
      <c r="C29" s="57"/>
      <c r="D29" s="59"/>
    </row>
    <row r="30" s="47" customFormat="1" ht="24" customHeight="1" spans="1:4">
      <c r="A30" s="58" t="s">
        <v>1116</v>
      </c>
      <c r="B30" s="59"/>
      <c r="C30" s="58"/>
      <c r="D30" s="59"/>
    </row>
    <row r="31" s="47" customFormat="1" ht="24" customHeight="1" spans="1:4">
      <c r="A31" s="58" t="s">
        <v>1117</v>
      </c>
      <c r="B31" s="59"/>
      <c r="C31" s="58"/>
      <c r="D31" s="59"/>
    </row>
    <row r="32" s="47" customFormat="1" ht="24" customHeight="1" spans="1:4">
      <c r="A32" s="58" t="s">
        <v>1118</v>
      </c>
      <c r="B32" s="59"/>
      <c r="C32" s="58"/>
      <c r="D32" s="59"/>
    </row>
    <row r="33" s="47" customFormat="1" ht="24" customHeight="1" spans="1:4">
      <c r="A33" s="60" t="s">
        <v>1119</v>
      </c>
      <c r="B33" s="59"/>
      <c r="C33" s="58"/>
      <c r="D33" s="59"/>
    </row>
    <row r="34" s="47" customFormat="1" ht="24" customHeight="1" spans="1:4">
      <c r="A34" s="60" t="s">
        <v>1120</v>
      </c>
      <c r="B34" s="59"/>
      <c r="C34" s="58"/>
      <c r="D34" s="59"/>
    </row>
    <row r="35" s="47" customFormat="1" ht="24" customHeight="1" spans="1:4">
      <c r="A35" s="60" t="s">
        <v>1121</v>
      </c>
      <c r="B35" s="59"/>
      <c r="C35" s="58"/>
      <c r="D35" s="59"/>
    </row>
    <row r="36" s="47" customFormat="1" ht="24" customHeight="1" spans="1:4">
      <c r="A36" s="60" t="s">
        <v>1123</v>
      </c>
      <c r="B36" s="59"/>
      <c r="C36" s="58"/>
      <c r="D36" s="59"/>
    </row>
    <row r="37" s="47" customFormat="1" ht="24" customHeight="1" spans="1:4">
      <c r="A37" s="58"/>
      <c r="B37" s="59"/>
      <c r="C37" s="58"/>
      <c r="D37" s="59"/>
    </row>
    <row r="38" s="48" customFormat="1" ht="24" customHeight="1" spans="1:4">
      <c r="A38" s="62" t="s">
        <v>175</v>
      </c>
      <c r="B38" s="55">
        <f>B5+B6</f>
        <v>110609.31</v>
      </c>
      <c r="C38" s="63" t="s">
        <v>176</v>
      </c>
      <c r="D38" s="55">
        <f>D5+D6</f>
        <v>107808.24</v>
      </c>
    </row>
    <row r="39" s="48" customFormat="1" ht="24" customHeight="1" spans="1:4">
      <c r="A39" s="59"/>
      <c r="B39" s="59"/>
      <c r="C39" s="54" t="s">
        <v>177</v>
      </c>
      <c r="D39" s="55">
        <f>B38-D38</f>
        <v>2801.07000000001</v>
      </c>
    </row>
    <row r="40" s="48" customFormat="1" ht="24" customHeight="1" spans="1:4">
      <c r="A40" s="59"/>
      <c r="B40" s="59"/>
      <c r="C40" s="57" t="s">
        <v>1116</v>
      </c>
      <c r="D40" s="59"/>
    </row>
    <row r="41" s="48" customFormat="1" ht="24" customHeight="1" spans="1:4">
      <c r="A41" s="59"/>
      <c r="B41" s="59"/>
      <c r="C41" s="57" t="s">
        <v>1117</v>
      </c>
      <c r="D41" s="59"/>
    </row>
    <row r="42" s="48" customFormat="1" ht="24" customHeight="1" spans="1:4">
      <c r="A42" s="59"/>
      <c r="B42" s="59"/>
      <c r="C42" s="57" t="s">
        <v>1118</v>
      </c>
      <c r="D42" s="59"/>
    </row>
    <row r="43" s="48" customFormat="1" ht="24" customHeight="1" spans="1:4">
      <c r="A43" s="59"/>
      <c r="B43" s="59"/>
      <c r="C43" s="57" t="s">
        <v>1119</v>
      </c>
      <c r="D43" s="59"/>
    </row>
    <row r="44" s="48" customFormat="1" ht="24" customHeight="1" spans="1:4">
      <c r="A44" s="59"/>
      <c r="B44" s="59"/>
      <c r="C44" s="57" t="s">
        <v>1120</v>
      </c>
      <c r="D44" s="64">
        <v>2801.45</v>
      </c>
    </row>
    <row r="45" s="48" customFormat="1" ht="24" customHeight="1" spans="1:4">
      <c r="A45" s="59"/>
      <c r="B45" s="59"/>
      <c r="C45" s="57" t="s">
        <v>1121</v>
      </c>
      <c r="D45" s="59"/>
    </row>
    <row r="46" s="48" customFormat="1" ht="24" customHeight="1" spans="1:4">
      <c r="A46" s="59"/>
      <c r="B46" s="59"/>
      <c r="C46" s="57" t="s">
        <v>1123</v>
      </c>
      <c r="D46" s="59"/>
    </row>
    <row r="47" s="48" customFormat="1" ht="24" customHeight="1"/>
    <row r="48" s="48" customFormat="1" ht="24" customHeight="1"/>
    <row r="49" s="48" customFormat="1" ht="24" customHeight="1"/>
    <row r="50" s="48" customFormat="1" ht="24" customHeight="1"/>
    <row r="51" s="48" customFormat="1" ht="24" customHeight="1"/>
    <row r="52" s="48" customFormat="1" ht="24" customHeight="1"/>
    <row r="53" s="48" customFormat="1" ht="24" customHeight="1"/>
    <row r="54" s="48" customFormat="1" ht="24" customHeight="1"/>
    <row r="55" s="48" customFormat="1" ht="24" customHeight="1"/>
    <row r="56" s="48" customFormat="1" ht="24" customHeight="1"/>
    <row r="57" s="48" customFormat="1" ht="24" customHeight="1"/>
    <row r="58" s="48" customFormat="1" ht="24" customHeight="1"/>
    <row r="59" s="48" customFormat="1" ht="24" customHeight="1"/>
    <row r="60" s="48" customFormat="1" ht="24" customHeight="1"/>
    <row r="61" s="48" customFormat="1" ht="24" customHeight="1"/>
    <row r="62" s="48" customFormat="1" ht="24" customHeight="1"/>
    <row r="63" s="48" customFormat="1" ht="24" customHeight="1"/>
    <row r="64" s="48" customFormat="1" ht="24" customHeight="1"/>
    <row r="65" s="48" customFormat="1" ht="24" customHeight="1"/>
    <row r="66" s="48" customFormat="1" ht="24" customHeight="1"/>
    <row r="67" s="48" customFormat="1" ht="24" customHeight="1"/>
    <row r="68" s="48" customFormat="1" ht="24" customHeight="1"/>
    <row r="69" s="48" customFormat="1" ht="24" customHeight="1"/>
    <row r="70" s="48" customFormat="1" ht="24" customHeight="1"/>
    <row r="71" s="48" customFormat="1" ht="24" customHeight="1"/>
    <row r="72" s="48" customFormat="1" ht="24" customHeight="1"/>
    <row r="73" s="48" customFormat="1" ht="24" customHeight="1"/>
    <row r="74" s="48" customFormat="1" ht="24" customHeight="1"/>
    <row r="75" s="48" customFormat="1" ht="24" customHeight="1"/>
    <row r="76" s="48" customFormat="1" ht="24" customHeight="1"/>
    <row r="77" s="48" customFormat="1" ht="24" customHeight="1"/>
    <row r="78" s="48" customFormat="1" ht="24" customHeight="1"/>
    <row r="79" s="48" customFormat="1" ht="24" customHeight="1"/>
    <row r="80" s="48" customFormat="1" ht="24" customHeight="1"/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scale="99" firstPageNumber="0" fitToHeight="0" orientation="portrait" blackAndWhite="1" useFirstPageNumber="1" horizontalDpi="600" verticalDpi="600"/>
  <headerFooter alignWithMargins="0"/>
  <colBreaks count="1" manualBreakCount="1">
    <brk id="4" max="655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80"/>
  <sheetViews>
    <sheetView showZeros="0" view="pageBreakPreview" zoomScaleNormal="100" topLeftCell="A15" workbookViewId="0">
      <selection activeCell="A15" sqref="$A1:$XFD1048576"/>
    </sheetView>
  </sheetViews>
  <sheetFormatPr defaultColWidth="8.875" defaultRowHeight="14.25"/>
  <cols>
    <col min="1" max="1" width="48.625" style="71" customWidth="1"/>
    <col min="2" max="5" width="10.625" style="71" customWidth="1"/>
    <col min="6" max="6" width="9" style="71"/>
    <col min="7" max="229" width="8.875" style="71"/>
    <col min="230" max="16384" width="8.875" style="72"/>
  </cols>
  <sheetData>
    <row r="1" s="44" customFormat="1" ht="24" customHeight="1" spans="1:1">
      <c r="A1" s="44" t="s">
        <v>1128</v>
      </c>
    </row>
    <row r="2" s="66" customFormat="1" ht="42" customHeight="1" spans="1:231">
      <c r="A2" s="73" t="s">
        <v>1129</v>
      </c>
      <c r="B2" s="73"/>
      <c r="C2" s="73"/>
      <c r="D2" s="73"/>
      <c r="E2" s="73"/>
      <c r="HV2" s="93"/>
      <c r="HW2" s="93"/>
    </row>
    <row r="3" s="67" customFormat="1" ht="27" customHeight="1" spans="5:231">
      <c r="E3" s="74" t="s">
        <v>2</v>
      </c>
      <c r="HV3" s="74"/>
      <c r="HW3" s="74"/>
    </row>
    <row r="4" s="68" customFormat="1" ht="30" customHeight="1" spans="1:231">
      <c r="A4" s="75" t="s">
        <v>1031</v>
      </c>
      <c r="B4" s="76" t="s">
        <v>4</v>
      </c>
      <c r="C4" s="76" t="s">
        <v>5</v>
      </c>
      <c r="D4" s="75" t="s">
        <v>6</v>
      </c>
      <c r="E4" s="77" t="s">
        <v>7</v>
      </c>
      <c r="HV4" s="94"/>
      <c r="HW4" s="94"/>
    </row>
    <row r="5" s="68" customFormat="1" ht="24" customHeight="1" spans="1:229">
      <c r="A5" s="78" t="s">
        <v>1032</v>
      </c>
      <c r="B5" s="78"/>
      <c r="C5" s="78"/>
      <c r="D5" s="78"/>
      <c r="E5" s="7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</row>
    <row r="6" s="69" customFormat="1" ht="24" customHeight="1" spans="1:231">
      <c r="A6" s="80" t="s">
        <v>1033</v>
      </c>
      <c r="B6" s="80"/>
      <c r="C6" s="80"/>
      <c r="D6" s="80"/>
      <c r="E6" s="81"/>
      <c r="HV6" s="70"/>
      <c r="HW6" s="70"/>
    </row>
    <row r="7" s="69" customFormat="1" ht="24" customHeight="1" spans="1:231">
      <c r="A7" s="59" t="s">
        <v>1034</v>
      </c>
      <c r="B7" s="59"/>
      <c r="C7" s="59"/>
      <c r="D7" s="59"/>
      <c r="E7" s="81"/>
      <c r="HV7" s="70"/>
      <c r="HW7" s="70"/>
    </row>
    <row r="8" s="69" customFormat="1" ht="24" customHeight="1" spans="1:231">
      <c r="A8" s="59" t="s">
        <v>1035</v>
      </c>
      <c r="B8" s="59"/>
      <c r="C8" s="59"/>
      <c r="D8" s="59"/>
      <c r="E8" s="81"/>
      <c r="HV8" s="70"/>
      <c r="HW8" s="70"/>
    </row>
    <row r="9" s="69" customFormat="1" ht="24" customHeight="1" spans="1:231">
      <c r="A9" s="59" t="s">
        <v>1036</v>
      </c>
      <c r="B9" s="59"/>
      <c r="C9" s="59"/>
      <c r="D9" s="59"/>
      <c r="E9" s="81"/>
      <c r="HV9" s="70"/>
      <c r="HW9" s="70"/>
    </row>
    <row r="10" s="69" customFormat="1" ht="24" customHeight="1" spans="1:231">
      <c r="A10" s="82" t="s">
        <v>1037</v>
      </c>
      <c r="B10" s="82"/>
      <c r="C10" s="82"/>
      <c r="D10" s="82"/>
      <c r="E10" s="81"/>
      <c r="HV10" s="70"/>
      <c r="HW10" s="70"/>
    </row>
    <row r="11" s="68" customFormat="1" ht="24" customHeight="1" spans="1:229">
      <c r="A11" s="78" t="s">
        <v>1038</v>
      </c>
      <c r="B11" s="78"/>
      <c r="C11" s="78"/>
      <c r="D11" s="78"/>
      <c r="E11" s="7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</row>
    <row r="12" s="69" customFormat="1" ht="24" customHeight="1" spans="1:231">
      <c r="A12" s="80" t="s">
        <v>1039</v>
      </c>
      <c r="B12" s="80"/>
      <c r="C12" s="80"/>
      <c r="D12" s="80"/>
      <c r="E12" s="81"/>
      <c r="I12" s="104"/>
      <c r="HV12" s="70"/>
      <c r="HW12" s="70"/>
    </row>
    <row r="13" s="69" customFormat="1" ht="24" customHeight="1" spans="1:231">
      <c r="A13" s="59" t="s">
        <v>1040</v>
      </c>
      <c r="B13" s="59"/>
      <c r="C13" s="59"/>
      <c r="D13" s="59"/>
      <c r="E13" s="81"/>
      <c r="HV13" s="70"/>
      <c r="HW13" s="70"/>
    </row>
    <row r="14" s="69" customFormat="1" ht="24" customHeight="1" spans="1:231">
      <c r="A14" s="59" t="s">
        <v>1041</v>
      </c>
      <c r="B14" s="59"/>
      <c r="C14" s="59"/>
      <c r="D14" s="59"/>
      <c r="E14" s="81"/>
      <c r="HV14" s="70"/>
      <c r="HW14" s="70"/>
    </row>
    <row r="15" s="69" customFormat="1" ht="24" customHeight="1" spans="1:231">
      <c r="A15" s="59" t="s">
        <v>1042</v>
      </c>
      <c r="B15" s="59"/>
      <c r="C15" s="59"/>
      <c r="D15" s="59"/>
      <c r="E15" s="81"/>
      <c r="HV15" s="70"/>
      <c r="HW15" s="70"/>
    </row>
    <row r="16" s="68" customFormat="1" ht="24" customHeight="1" spans="1:229">
      <c r="A16" s="78" t="s">
        <v>1043</v>
      </c>
      <c r="B16" s="78"/>
      <c r="C16" s="78"/>
      <c r="D16" s="78"/>
      <c r="E16" s="7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</row>
    <row r="17" s="69" customFormat="1" ht="24" customHeight="1" spans="1:231">
      <c r="A17" s="80" t="s">
        <v>1044</v>
      </c>
      <c r="B17" s="80"/>
      <c r="C17" s="80"/>
      <c r="D17" s="80"/>
      <c r="E17" s="81"/>
      <c r="HV17" s="70"/>
      <c r="HW17" s="70"/>
    </row>
    <row r="18" s="69" customFormat="1" ht="24" customHeight="1" spans="1:231">
      <c r="A18" s="80" t="s">
        <v>1045</v>
      </c>
      <c r="B18" s="80"/>
      <c r="C18" s="80"/>
      <c r="D18" s="80"/>
      <c r="E18" s="81"/>
      <c r="HV18" s="70"/>
      <c r="HW18" s="70"/>
    </row>
    <row r="19" s="69" customFormat="1" ht="24" customHeight="1" spans="1:231">
      <c r="A19" s="80" t="s">
        <v>1046</v>
      </c>
      <c r="B19" s="80"/>
      <c r="C19" s="80"/>
      <c r="D19" s="80"/>
      <c r="E19" s="81"/>
      <c r="HV19" s="70"/>
      <c r="HW19" s="70"/>
    </row>
    <row r="20" s="69" customFormat="1" ht="24" customHeight="1" spans="1:231">
      <c r="A20" s="80" t="s">
        <v>1047</v>
      </c>
      <c r="B20" s="80"/>
      <c r="C20" s="80"/>
      <c r="D20" s="80"/>
      <c r="E20" s="81"/>
      <c r="HV20" s="70"/>
      <c r="HW20" s="70"/>
    </row>
    <row r="21" s="68" customFormat="1" ht="24" customHeight="1" spans="1:229">
      <c r="A21" s="78" t="s">
        <v>1048</v>
      </c>
      <c r="B21" s="78"/>
      <c r="C21" s="78"/>
      <c r="D21" s="78"/>
      <c r="E21" s="7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</row>
    <row r="22" s="69" customFormat="1" ht="24" customHeight="1" spans="1:5">
      <c r="A22" s="80" t="s">
        <v>1049</v>
      </c>
      <c r="B22" s="80"/>
      <c r="C22" s="80"/>
      <c r="D22" s="80"/>
      <c r="E22" s="81"/>
    </row>
    <row r="23" s="69" customFormat="1" ht="24" customHeight="1" spans="1:5">
      <c r="A23" s="80" t="s">
        <v>1050</v>
      </c>
      <c r="B23" s="80"/>
      <c r="C23" s="80"/>
      <c r="D23" s="80"/>
      <c r="E23" s="81"/>
    </row>
    <row r="24" s="69" customFormat="1" ht="24" customHeight="1" spans="1:5">
      <c r="A24" s="80" t="s">
        <v>1051</v>
      </c>
      <c r="B24" s="80"/>
      <c r="C24" s="80"/>
      <c r="D24" s="80"/>
      <c r="E24" s="81"/>
    </row>
    <row r="25" s="69" customFormat="1" ht="24" customHeight="1" spans="1:5">
      <c r="A25" s="80" t="s">
        <v>1052</v>
      </c>
      <c r="B25" s="80"/>
      <c r="C25" s="80"/>
      <c r="D25" s="80"/>
      <c r="E25" s="81"/>
    </row>
    <row r="26" s="69" customFormat="1" ht="24" customHeight="1" spans="1:5">
      <c r="A26" s="80" t="s">
        <v>1053</v>
      </c>
      <c r="B26" s="80"/>
      <c r="C26" s="80"/>
      <c r="D26" s="80"/>
      <c r="E26" s="81"/>
    </row>
    <row r="27" s="68" customFormat="1" ht="24" customHeight="1" spans="1:229">
      <c r="A27" s="54" t="s">
        <v>1054</v>
      </c>
      <c r="B27" s="90">
        <f>SUM(B28:B33)</f>
        <v>37086.15</v>
      </c>
      <c r="C27" s="90">
        <f>SUM(C28:C33)</f>
        <v>42869.98</v>
      </c>
      <c r="D27" s="90">
        <f>SUM(D28:D33)</f>
        <v>39874</v>
      </c>
      <c r="E27" s="95">
        <f t="shared" ref="E27:E30" si="0">D27/C27</f>
        <v>0.930114732966985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</row>
    <row r="28" s="69" customFormat="1" ht="24" customHeight="1" spans="1:5">
      <c r="A28" s="96" t="s">
        <v>1055</v>
      </c>
      <c r="B28" s="97">
        <v>9063.26</v>
      </c>
      <c r="C28" s="98">
        <v>13361.79</v>
      </c>
      <c r="D28" s="89">
        <v>13359</v>
      </c>
      <c r="E28" s="95">
        <f t="shared" si="0"/>
        <v>0.999791195640704</v>
      </c>
    </row>
    <row r="29" s="69" customFormat="1" ht="24" customHeight="1" spans="1:5">
      <c r="A29" s="96" t="s">
        <v>1056</v>
      </c>
      <c r="B29" s="99">
        <v>24739.23</v>
      </c>
      <c r="C29" s="97">
        <v>26429.53</v>
      </c>
      <c r="D29" s="89">
        <v>25710</v>
      </c>
      <c r="E29" s="95">
        <f t="shared" si="0"/>
        <v>0.972775527979499</v>
      </c>
    </row>
    <row r="30" s="69" customFormat="1" ht="24" customHeight="1" spans="1:5">
      <c r="A30" s="96" t="s">
        <v>1057</v>
      </c>
      <c r="B30" s="100">
        <v>863.45</v>
      </c>
      <c r="C30" s="97">
        <v>643.45</v>
      </c>
      <c r="D30" s="89">
        <v>755</v>
      </c>
      <c r="E30" s="95">
        <f t="shared" si="0"/>
        <v>1.17336234361644</v>
      </c>
    </row>
    <row r="31" s="69" customFormat="1" ht="24" customHeight="1" spans="1:5">
      <c r="A31" s="96" t="s">
        <v>1058</v>
      </c>
      <c r="B31" s="100">
        <v>2392.21</v>
      </c>
      <c r="C31" s="101">
        <v>2392.21</v>
      </c>
      <c r="D31" s="89"/>
      <c r="E31" s="95"/>
    </row>
    <row r="32" s="69" customFormat="1" ht="24" customHeight="1" spans="1:5">
      <c r="A32" s="96" t="s">
        <v>1059</v>
      </c>
      <c r="B32" s="101"/>
      <c r="C32" s="101"/>
      <c r="D32" s="101"/>
      <c r="E32" s="95"/>
    </row>
    <row r="33" s="69" customFormat="1" ht="24" customHeight="1" spans="1:5">
      <c r="A33" s="96" t="s">
        <v>1060</v>
      </c>
      <c r="B33" s="100">
        <v>28</v>
      </c>
      <c r="C33" s="97">
        <v>43</v>
      </c>
      <c r="D33" s="97">
        <v>50</v>
      </c>
      <c r="E33" s="95">
        <f>D33/C33</f>
        <v>1.16279069767442</v>
      </c>
    </row>
    <row r="34" s="68" customFormat="1" ht="24" customHeight="1" spans="1:229">
      <c r="A34" s="54" t="s">
        <v>1061</v>
      </c>
      <c r="B34" s="102"/>
      <c r="C34" s="102"/>
      <c r="D34" s="102"/>
      <c r="E34" s="7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</row>
    <row r="35" s="69" customFormat="1" ht="24" customHeight="1" spans="1:5">
      <c r="A35" s="80" t="s">
        <v>1062</v>
      </c>
      <c r="B35" s="81"/>
      <c r="C35" s="81"/>
      <c r="D35" s="81"/>
      <c r="E35" s="81"/>
    </row>
    <row r="36" s="69" customFormat="1" ht="24" customHeight="1" spans="1:5">
      <c r="A36" s="80" t="s">
        <v>1063</v>
      </c>
      <c r="B36" s="81"/>
      <c r="C36" s="81"/>
      <c r="D36" s="81"/>
      <c r="E36" s="81"/>
    </row>
    <row r="37" s="69" customFormat="1" ht="24" customHeight="1" spans="1:5">
      <c r="A37" s="80" t="s">
        <v>1064</v>
      </c>
      <c r="B37" s="81"/>
      <c r="C37" s="81"/>
      <c r="D37" s="81"/>
      <c r="E37" s="81"/>
    </row>
    <row r="38" s="69" customFormat="1" ht="24" customHeight="1" spans="1:5">
      <c r="A38" s="80" t="s">
        <v>1065</v>
      </c>
      <c r="B38" s="81"/>
      <c r="C38" s="81"/>
      <c r="D38" s="81"/>
      <c r="E38" s="81"/>
    </row>
    <row r="39" s="69" customFormat="1" ht="24" customHeight="1" spans="1:5">
      <c r="A39" s="80" t="s">
        <v>1066</v>
      </c>
      <c r="B39" s="81"/>
      <c r="C39" s="81"/>
      <c r="D39" s="81"/>
      <c r="E39" s="81"/>
    </row>
    <row r="40" s="69" customFormat="1" ht="24" customHeight="1" spans="1:5">
      <c r="A40" s="54" t="s">
        <v>1067</v>
      </c>
      <c r="B40" s="102"/>
      <c r="C40" s="102"/>
      <c r="D40" s="102"/>
      <c r="E40" s="79"/>
    </row>
    <row r="41" s="69" customFormat="1" ht="24" customHeight="1" spans="1:5">
      <c r="A41" s="80" t="s">
        <v>1068</v>
      </c>
      <c r="B41" s="81"/>
      <c r="C41" s="81"/>
      <c r="D41" s="81"/>
      <c r="E41" s="81"/>
    </row>
    <row r="42" s="69" customFormat="1" ht="24" customHeight="1" spans="1:5">
      <c r="A42" s="80" t="s">
        <v>1069</v>
      </c>
      <c r="B42" s="81"/>
      <c r="C42" s="81"/>
      <c r="D42" s="81"/>
      <c r="E42" s="81"/>
    </row>
    <row r="43" s="69" customFormat="1" ht="24" customHeight="1" spans="1:5">
      <c r="A43" s="80" t="s">
        <v>1070</v>
      </c>
      <c r="B43" s="81"/>
      <c r="C43" s="81"/>
      <c r="D43" s="81"/>
      <c r="E43" s="81"/>
    </row>
    <row r="44" s="69" customFormat="1" ht="24" customHeight="1" spans="1:5">
      <c r="A44" s="80" t="s">
        <v>1071</v>
      </c>
      <c r="B44" s="81"/>
      <c r="C44" s="81"/>
      <c r="D44" s="81"/>
      <c r="E44" s="81"/>
    </row>
    <row r="45" s="69" customFormat="1" ht="24" customHeight="1" spans="1:5">
      <c r="A45" s="80"/>
      <c r="B45" s="81"/>
      <c r="C45" s="81"/>
      <c r="D45" s="81"/>
      <c r="E45" s="81"/>
    </row>
    <row r="46" s="69" customFormat="1" ht="24" customHeight="1" spans="1:5">
      <c r="A46" s="92" t="s">
        <v>1072</v>
      </c>
      <c r="B46" s="103">
        <f>B27</f>
        <v>37086.15</v>
      </c>
      <c r="C46" s="103">
        <f>C27</f>
        <v>42869.98</v>
      </c>
      <c r="D46" s="103">
        <f>D27</f>
        <v>39874</v>
      </c>
      <c r="E46" s="95">
        <f>E27</f>
        <v>0.930114732966985</v>
      </c>
    </row>
    <row r="47" s="70" customFormat="1" ht="24" customHeight="1" spans="1:229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</row>
    <row r="48" s="70" customFormat="1" ht="24" customHeight="1" spans="1:229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</row>
    <row r="49" s="70" customFormat="1" ht="24" customHeight="1" spans="1:229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</row>
    <row r="50" s="70" customFormat="1" ht="24" customHeight="1" spans="1:229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</row>
    <row r="51" s="70" customFormat="1" ht="24" customHeight="1" spans="1:229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</row>
    <row r="52" s="70" customFormat="1" ht="24" customHeight="1" spans="1:229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</row>
    <row r="53" s="70" customFormat="1" ht="24" customHeight="1" spans="1:229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</row>
    <row r="54" s="70" customFormat="1" ht="24" customHeight="1" spans="1:229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</row>
    <row r="55" s="70" customFormat="1" ht="24" customHeight="1" spans="1:229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</row>
    <row r="56" s="70" customFormat="1" ht="24" customHeight="1" spans="1:229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</row>
    <row r="57" s="70" customFormat="1" ht="24" customHeight="1" spans="1:22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</row>
    <row r="58" s="70" customFormat="1" ht="24" customHeight="1" spans="1:22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</row>
    <row r="59" s="70" customFormat="1" ht="24" customHeight="1" spans="1:22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</row>
    <row r="60" s="70" customFormat="1" ht="24" customHeight="1" spans="1:229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</row>
    <row r="61" s="70" customFormat="1" ht="24" customHeight="1" spans="1:229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</row>
    <row r="62" s="70" customFormat="1" ht="24" customHeight="1" spans="1:22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</row>
    <row r="63" s="70" customFormat="1" ht="24" customHeight="1" spans="1:229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</row>
    <row r="64" s="70" customFormat="1" ht="24" customHeight="1" spans="1:229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</row>
    <row r="65" s="70" customFormat="1" ht="24" customHeight="1" spans="1:22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</row>
    <row r="66" s="70" customFormat="1" ht="24" customHeight="1" spans="1:229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</row>
    <row r="67" s="70" customFormat="1" ht="24" customHeight="1" spans="1:229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</row>
    <row r="68" s="70" customFormat="1" ht="24" customHeight="1" spans="1:229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</row>
    <row r="69" s="70" customFormat="1" ht="24" customHeight="1" spans="1:22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</row>
    <row r="70" s="70" customFormat="1" ht="24" customHeight="1" spans="1:229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</row>
    <row r="71" s="70" customFormat="1" ht="24" customHeight="1" spans="1:229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</row>
    <row r="72" s="70" customFormat="1" ht="24" customHeight="1" spans="1:229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</row>
    <row r="73" s="70" customFormat="1" ht="24" customHeight="1" spans="1:229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</row>
    <row r="74" s="70" customFormat="1" ht="24" customHeight="1" spans="1:229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</row>
    <row r="75" s="70" customFormat="1" ht="24" customHeight="1" spans="1:229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</row>
    <row r="76" s="70" customFormat="1" ht="24" customHeight="1" spans="1:229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</row>
    <row r="77" s="70" customFormat="1" ht="24" customHeight="1" spans="1:229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</row>
    <row r="78" s="70" customFormat="1" ht="24" customHeight="1" spans="1:229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</row>
    <row r="79" s="70" customFormat="1" ht="24" customHeight="1" spans="1:22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</row>
    <row r="80" s="70" customFormat="1" ht="24" customHeight="1" spans="1:229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80"/>
  <sheetViews>
    <sheetView showZeros="0" view="pageBreakPreview" zoomScaleNormal="115" workbookViewId="0">
      <selection activeCell="A29" sqref="A29:D34"/>
    </sheetView>
  </sheetViews>
  <sheetFormatPr defaultColWidth="8.875" defaultRowHeight="14.25"/>
  <cols>
    <col min="1" max="1" width="48.625" style="71" customWidth="1"/>
    <col min="2" max="5" width="10.625" style="71" customWidth="1"/>
    <col min="6" max="12" width="9" style="71"/>
    <col min="13" max="235" width="8.875" style="71"/>
    <col min="236" max="16384" width="8.875" style="72"/>
  </cols>
  <sheetData>
    <row r="1" s="65" customFormat="1" ht="24" customHeight="1" spans="1:1">
      <c r="A1" s="65" t="s">
        <v>1130</v>
      </c>
    </row>
    <row r="2" s="66" customFormat="1" ht="42" customHeight="1" spans="1:231">
      <c r="A2" s="73" t="s">
        <v>1131</v>
      </c>
      <c r="B2" s="73"/>
      <c r="C2" s="73"/>
      <c r="D2" s="73"/>
      <c r="E2" s="73"/>
      <c r="HV2" s="93"/>
      <c r="HW2" s="93"/>
    </row>
    <row r="3" s="67" customFormat="1" ht="27" customHeight="1" spans="5:237">
      <c r="E3" s="74" t="s">
        <v>2</v>
      </c>
      <c r="IB3" s="74"/>
      <c r="IC3" s="74"/>
    </row>
    <row r="4" s="68" customFormat="1" ht="30" customHeight="1" spans="1:237">
      <c r="A4" s="75" t="s">
        <v>1031</v>
      </c>
      <c r="B4" s="76" t="s">
        <v>4</v>
      </c>
      <c r="C4" s="76" t="s">
        <v>5</v>
      </c>
      <c r="D4" s="75" t="s">
        <v>6</v>
      </c>
      <c r="E4" s="77" t="s">
        <v>7</v>
      </c>
      <c r="IB4" s="94"/>
      <c r="IC4" s="94"/>
    </row>
    <row r="5" s="69" customFormat="1" ht="24" customHeight="1" spans="1:5">
      <c r="A5" s="78" t="s">
        <v>1075</v>
      </c>
      <c r="B5" s="78"/>
      <c r="C5" s="78"/>
      <c r="D5" s="78"/>
      <c r="E5" s="79"/>
    </row>
    <row r="6" s="69" customFormat="1" ht="24" customHeight="1" spans="1:5">
      <c r="A6" s="80" t="s">
        <v>1076</v>
      </c>
      <c r="B6" s="80"/>
      <c r="C6" s="80"/>
      <c r="D6" s="80"/>
      <c r="E6" s="81"/>
    </row>
    <row r="7" s="69" customFormat="1" ht="24" customHeight="1" spans="1:5">
      <c r="A7" s="80" t="s">
        <v>1077</v>
      </c>
      <c r="B7" s="59"/>
      <c r="C7" s="59"/>
      <c r="D7" s="59"/>
      <c r="E7" s="81"/>
    </row>
    <row r="8" s="69" customFormat="1" ht="24" customHeight="1" spans="1:5">
      <c r="A8" s="80" t="s">
        <v>1078</v>
      </c>
      <c r="B8" s="59"/>
      <c r="C8" s="59"/>
      <c r="D8" s="59"/>
      <c r="E8" s="81"/>
    </row>
    <row r="9" s="69" customFormat="1" ht="24" customHeight="1" spans="1:5">
      <c r="A9" s="80" t="s">
        <v>1079</v>
      </c>
      <c r="B9" s="59"/>
      <c r="C9" s="59"/>
      <c r="D9" s="59"/>
      <c r="E9" s="81"/>
    </row>
    <row r="10" s="69" customFormat="1" ht="24" customHeight="1" spans="1:5">
      <c r="A10" s="78" t="s">
        <v>1080</v>
      </c>
      <c r="B10" s="82"/>
      <c r="C10" s="82"/>
      <c r="D10" s="82"/>
      <c r="E10" s="81"/>
    </row>
    <row r="11" s="69" customFormat="1" ht="24" customHeight="1" spans="1:5">
      <c r="A11" s="80" t="s">
        <v>1081</v>
      </c>
      <c r="B11" s="78"/>
      <c r="C11" s="78"/>
      <c r="D11" s="78"/>
      <c r="E11" s="79"/>
    </row>
    <row r="12" s="69" customFormat="1" ht="24" customHeight="1" spans="1:5">
      <c r="A12" s="80" t="s">
        <v>1082</v>
      </c>
      <c r="B12" s="80"/>
      <c r="C12" s="80"/>
      <c r="D12" s="80"/>
      <c r="E12" s="81"/>
    </row>
    <row r="13" s="69" customFormat="1" ht="24" customHeight="1" spans="1:5">
      <c r="A13" s="80" t="s">
        <v>1078</v>
      </c>
      <c r="B13" s="59"/>
      <c r="C13" s="59"/>
      <c r="D13" s="59"/>
      <c r="E13" s="81"/>
    </row>
    <row r="14" s="69" customFormat="1" ht="24" customHeight="1" spans="1:5">
      <c r="A14" s="80" t="s">
        <v>1083</v>
      </c>
      <c r="B14" s="59"/>
      <c r="C14" s="59"/>
      <c r="D14" s="59"/>
      <c r="E14" s="81"/>
    </row>
    <row r="15" s="69" customFormat="1" ht="24" customHeight="1" spans="1:5">
      <c r="A15" s="80" t="s">
        <v>1084</v>
      </c>
      <c r="B15" s="59"/>
      <c r="C15" s="59"/>
      <c r="D15" s="59"/>
      <c r="E15" s="81"/>
    </row>
    <row r="16" s="69" customFormat="1" ht="24" customHeight="1" spans="1:5">
      <c r="A16" s="80" t="s">
        <v>1085</v>
      </c>
      <c r="B16" s="78"/>
      <c r="C16" s="78"/>
      <c r="D16" s="78"/>
      <c r="E16" s="79"/>
    </row>
    <row r="17" s="69" customFormat="1" ht="24" customHeight="1" spans="1:5">
      <c r="A17" s="80" t="s">
        <v>1086</v>
      </c>
      <c r="B17" s="80"/>
      <c r="C17" s="80"/>
      <c r="D17" s="80"/>
      <c r="E17" s="81"/>
    </row>
    <row r="18" s="69" customFormat="1" ht="24" customHeight="1" spans="1:5">
      <c r="A18" s="80" t="s">
        <v>1087</v>
      </c>
      <c r="B18" s="80"/>
      <c r="C18" s="80"/>
      <c r="D18" s="80"/>
      <c r="E18" s="81"/>
    </row>
    <row r="19" s="69" customFormat="1" ht="24" customHeight="1" spans="1:5">
      <c r="A19" s="78" t="s">
        <v>1088</v>
      </c>
      <c r="B19" s="80"/>
      <c r="C19" s="80"/>
      <c r="D19" s="80"/>
      <c r="E19" s="81"/>
    </row>
    <row r="20" s="69" customFormat="1" ht="24" customHeight="1" spans="1:5">
      <c r="A20" s="80" t="s">
        <v>1089</v>
      </c>
      <c r="B20" s="80"/>
      <c r="C20" s="80"/>
      <c r="D20" s="80"/>
      <c r="E20" s="81"/>
    </row>
    <row r="21" s="69" customFormat="1" ht="24" customHeight="1" spans="1:5">
      <c r="A21" s="80" t="s">
        <v>1090</v>
      </c>
      <c r="B21" s="78"/>
      <c r="C21" s="78"/>
      <c r="D21" s="78"/>
      <c r="E21" s="79"/>
    </row>
    <row r="22" s="69" customFormat="1" ht="24" customHeight="1" spans="1:5">
      <c r="A22" s="80" t="s">
        <v>1091</v>
      </c>
      <c r="B22" s="80"/>
      <c r="C22" s="80"/>
      <c r="D22" s="80"/>
      <c r="E22" s="81"/>
    </row>
    <row r="23" s="69" customFormat="1" ht="24" customHeight="1" spans="1:5">
      <c r="A23" s="78" t="s">
        <v>1092</v>
      </c>
      <c r="B23" s="80"/>
      <c r="C23" s="80"/>
      <c r="D23" s="80"/>
      <c r="E23" s="81"/>
    </row>
    <row r="24" s="69" customFormat="1" ht="24" customHeight="1" spans="1:5">
      <c r="A24" s="80" t="s">
        <v>1093</v>
      </c>
      <c r="B24" s="80"/>
      <c r="C24" s="80"/>
      <c r="D24" s="80"/>
      <c r="E24" s="81"/>
    </row>
    <row r="25" s="69" customFormat="1" ht="24" customHeight="1" spans="1:5">
      <c r="A25" s="80" t="s">
        <v>1094</v>
      </c>
      <c r="B25" s="80"/>
      <c r="C25" s="80"/>
      <c r="D25" s="80"/>
      <c r="E25" s="81"/>
    </row>
    <row r="26" s="69" customFormat="1" ht="24" customHeight="1" spans="1:5">
      <c r="A26" s="80" t="s">
        <v>1095</v>
      </c>
      <c r="B26" s="80"/>
      <c r="C26" s="80"/>
      <c r="D26" s="80"/>
      <c r="E26" s="81"/>
    </row>
    <row r="27" s="69" customFormat="1" ht="24" customHeight="1" spans="1:5">
      <c r="A27" s="80" t="s">
        <v>1096</v>
      </c>
      <c r="B27" s="54"/>
      <c r="C27" s="54"/>
      <c r="D27" s="54"/>
      <c r="E27" s="79"/>
    </row>
    <row r="28" s="69" customFormat="1" ht="24" customHeight="1" spans="1:5">
      <c r="A28" s="80" t="s">
        <v>1097</v>
      </c>
      <c r="B28" s="80"/>
      <c r="C28" s="80"/>
      <c r="D28" s="80"/>
      <c r="E28" s="81"/>
    </row>
    <row r="29" s="69" customFormat="1" ht="24" customHeight="1" spans="1:5">
      <c r="A29" s="54" t="s">
        <v>1098</v>
      </c>
      <c r="B29" s="83">
        <v>26467</v>
      </c>
      <c r="C29" s="83">
        <v>25699</v>
      </c>
      <c r="D29" s="83">
        <f>SUM(D30:D33)</f>
        <v>27286.84</v>
      </c>
      <c r="E29" s="84">
        <f t="shared" ref="E29:E33" si="0">D29/C29</f>
        <v>1.06178606171446</v>
      </c>
    </row>
    <row r="30" s="69" customFormat="1" ht="24" customHeight="1" spans="1:5">
      <c r="A30" s="80" t="s">
        <v>1099</v>
      </c>
      <c r="B30" s="85">
        <v>23651.79</v>
      </c>
      <c r="C30" s="86">
        <v>24261.69</v>
      </c>
      <c r="D30" s="86">
        <v>24854.2</v>
      </c>
      <c r="E30" s="87">
        <f t="shared" si="0"/>
        <v>1.0244216293259</v>
      </c>
    </row>
    <row r="31" s="69" customFormat="1" ht="24" customHeight="1" spans="1:5">
      <c r="A31" s="80" t="s">
        <v>1100</v>
      </c>
      <c r="B31" s="88">
        <v>2104.7</v>
      </c>
      <c r="C31" s="86">
        <v>2505</v>
      </c>
      <c r="D31" s="86">
        <v>2403.64</v>
      </c>
      <c r="E31" s="87">
        <f t="shared" si="0"/>
        <v>0.959536926147705</v>
      </c>
    </row>
    <row r="32" s="69" customFormat="1" ht="24" customHeight="1" spans="1:5">
      <c r="A32" s="80" t="s">
        <v>1101</v>
      </c>
      <c r="B32" s="89">
        <v>14.12</v>
      </c>
      <c r="C32" s="86">
        <v>16</v>
      </c>
      <c r="D32" s="86">
        <v>18</v>
      </c>
      <c r="E32" s="87">
        <f t="shared" si="0"/>
        <v>1.125</v>
      </c>
    </row>
    <row r="33" s="69" customFormat="1" ht="24" customHeight="1" spans="1:5">
      <c r="A33" s="80" t="s">
        <v>1102</v>
      </c>
      <c r="B33" s="89">
        <v>11.5</v>
      </c>
      <c r="C33" s="86">
        <v>11.5</v>
      </c>
      <c r="D33" s="86">
        <v>11</v>
      </c>
      <c r="E33" s="87">
        <f t="shared" si="0"/>
        <v>0.956521739130435</v>
      </c>
    </row>
    <row r="34" s="69" customFormat="1" ht="24" customHeight="1" spans="1:5">
      <c r="A34" s="54" t="s">
        <v>1103</v>
      </c>
      <c r="B34" s="90"/>
      <c r="C34" s="90"/>
      <c r="D34" s="90"/>
      <c r="E34" s="79"/>
    </row>
    <row r="35" s="69" customFormat="1" ht="24" customHeight="1" spans="1:5">
      <c r="A35" s="80" t="s">
        <v>1104</v>
      </c>
      <c r="B35" s="91"/>
      <c r="C35" s="91"/>
      <c r="D35" s="91"/>
      <c r="E35" s="81"/>
    </row>
    <row r="36" s="69" customFormat="1" ht="24" customHeight="1" spans="1:5">
      <c r="A36" s="80" t="s">
        <v>1101</v>
      </c>
      <c r="B36" s="91"/>
      <c r="C36" s="91"/>
      <c r="D36" s="91"/>
      <c r="E36" s="81"/>
    </row>
    <row r="37" s="69" customFormat="1" ht="24" customHeight="1" spans="1:5">
      <c r="A37" s="80" t="s">
        <v>1105</v>
      </c>
      <c r="B37" s="91"/>
      <c r="C37" s="91"/>
      <c r="D37" s="91"/>
      <c r="E37" s="81"/>
    </row>
    <row r="38" s="69" customFormat="1" ht="24" customHeight="1" spans="1:5">
      <c r="A38" s="54" t="s">
        <v>1106</v>
      </c>
      <c r="B38" s="91"/>
      <c r="C38" s="91"/>
      <c r="D38" s="91"/>
      <c r="E38" s="81"/>
    </row>
    <row r="39" s="69" customFormat="1" ht="24" customHeight="1" spans="1:5">
      <c r="A39" s="80" t="s">
        <v>1107</v>
      </c>
      <c r="B39" s="91"/>
      <c r="C39" s="91"/>
      <c r="D39" s="91"/>
      <c r="E39" s="81"/>
    </row>
    <row r="40" s="69" customFormat="1" ht="24" customHeight="1" spans="1:5">
      <c r="A40" s="80" t="s">
        <v>1108</v>
      </c>
      <c r="B40" s="90"/>
      <c r="C40" s="90"/>
      <c r="D40" s="90"/>
      <c r="E40" s="79"/>
    </row>
    <row r="41" s="69" customFormat="1" ht="24" customHeight="1" spans="1:5">
      <c r="A41" s="80" t="s">
        <v>1109</v>
      </c>
      <c r="B41" s="91"/>
      <c r="C41" s="91"/>
      <c r="D41" s="91"/>
      <c r="E41" s="81"/>
    </row>
    <row r="42" s="69" customFormat="1" ht="24" customHeight="1" spans="1:5">
      <c r="A42" s="80"/>
      <c r="B42" s="91"/>
      <c r="C42" s="91"/>
      <c r="D42" s="91"/>
      <c r="E42" s="81"/>
    </row>
    <row r="43" s="69" customFormat="1" ht="24" customHeight="1" spans="1:5">
      <c r="A43" s="92" t="s">
        <v>1110</v>
      </c>
      <c r="B43" s="83">
        <f>B29</f>
        <v>26467</v>
      </c>
      <c r="C43" s="83">
        <f>C29</f>
        <v>25699</v>
      </c>
      <c r="D43" s="83">
        <f>D29</f>
        <v>27286.84</v>
      </c>
      <c r="E43" s="84">
        <v>1.00011673605977</v>
      </c>
    </row>
    <row r="44" s="70" customFormat="1" ht="24" customHeight="1" spans="1:2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</row>
    <row r="45" s="70" customFormat="1" ht="24" customHeight="1" spans="1:23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</row>
    <row r="46" s="70" customFormat="1" ht="24" customHeight="1" spans="1:23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</row>
    <row r="47" s="70" customFormat="1" ht="24" customHeight="1" spans="1:23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</row>
    <row r="48" s="70" customFormat="1" ht="24" customHeight="1" spans="1:23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</row>
    <row r="49" s="70" customFormat="1" ht="24" customHeight="1" spans="1:23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</row>
    <row r="50" s="70" customFormat="1" ht="24" customHeight="1" spans="1:23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</row>
    <row r="51" s="70" customFormat="1" ht="24" customHeight="1" spans="1:23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</row>
    <row r="52" s="70" customFormat="1" ht="24" customHeight="1" spans="1:23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</row>
    <row r="53" s="70" customFormat="1" ht="24" customHeight="1" spans="1:23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</row>
    <row r="54" s="70" customFormat="1" ht="24" customHeight="1" spans="1:23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</row>
    <row r="55" s="70" customFormat="1" ht="24" customHeight="1" spans="1:23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</row>
    <row r="56" s="70" customFormat="1" ht="24" customHeight="1" spans="1:23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</row>
    <row r="57" s="70" customFormat="1" ht="24" customHeight="1" spans="1:23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</row>
    <row r="58" s="70" customFormat="1" ht="24" customHeight="1" spans="1:23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</row>
    <row r="59" s="70" customFormat="1" ht="24" customHeight="1" spans="1:23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</row>
    <row r="60" s="70" customFormat="1" ht="24" customHeight="1" spans="1:23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</row>
    <row r="61" s="70" customFormat="1" ht="24" customHeight="1" spans="1:23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</row>
    <row r="62" s="70" customFormat="1" ht="24" customHeight="1" spans="1:23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</row>
    <row r="63" s="70" customFormat="1" ht="24" customHeight="1" spans="1:23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</row>
    <row r="64" s="70" customFormat="1" ht="24" customHeight="1" spans="1:23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</row>
    <row r="65" s="70" customFormat="1" ht="24" customHeight="1" spans="1:23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</row>
    <row r="66" s="70" customFormat="1" ht="24" customHeight="1" spans="1:23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</row>
    <row r="67" s="70" customFormat="1" ht="24" customHeight="1" spans="1:23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</row>
    <row r="68" s="70" customFormat="1" ht="24" customHeight="1" spans="1:23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</row>
    <row r="69" s="70" customFormat="1" ht="24" customHeight="1" spans="1:23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</row>
    <row r="70" s="70" customFormat="1" ht="24" customHeight="1" spans="1:23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</row>
    <row r="71" s="70" customFormat="1" ht="24" customHeight="1" spans="1:23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</row>
    <row r="72" s="70" customFormat="1" ht="24" customHeight="1" spans="1:23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</row>
    <row r="73" s="70" customFormat="1" ht="24" customHeight="1" spans="1:23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</row>
    <row r="74" s="70" customFormat="1" ht="24" customHeight="1" spans="1:23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</row>
    <row r="75" s="70" customFormat="1" ht="24" customHeight="1" spans="1:23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</row>
    <row r="76" s="70" customFormat="1" ht="24" customHeight="1" spans="1:23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</row>
    <row r="77" s="70" customFormat="1" ht="24" customHeight="1" spans="1:23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</row>
    <row r="78" s="70" customFormat="1" ht="24" customHeight="1" spans="1:23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</row>
    <row r="79" s="70" customFormat="1" ht="24" customHeight="1" spans="1:23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</row>
    <row r="80" s="70" customFormat="1" ht="24" customHeight="1" spans="1:23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0"/>
  <sheetViews>
    <sheetView view="pageBreakPreview" zoomScale="85" zoomScaleNormal="100" workbookViewId="0">
      <selection activeCell="L19" sqref="L19"/>
    </sheetView>
  </sheetViews>
  <sheetFormatPr defaultColWidth="9" defaultRowHeight="13.5" outlineLevelCol="3"/>
  <cols>
    <col min="1" max="1" width="35.625" style="49" customWidth="1"/>
    <col min="2" max="2" width="10.625" style="49" customWidth="1"/>
    <col min="3" max="3" width="35.625" style="49" customWidth="1"/>
    <col min="4" max="4" width="10.625" style="49" customWidth="1"/>
    <col min="5" max="16384" width="9" style="49"/>
  </cols>
  <sheetData>
    <row r="1" s="44" customFormat="1" ht="24" customHeight="1" spans="1:1">
      <c r="A1" s="44" t="s">
        <v>1132</v>
      </c>
    </row>
    <row r="2" s="45" customFormat="1" ht="42" customHeight="1" spans="1:4">
      <c r="A2" s="50" t="s">
        <v>1133</v>
      </c>
      <c r="B2" s="50"/>
      <c r="C2" s="50"/>
      <c r="D2" s="50"/>
    </row>
    <row r="3" s="46" customFormat="1" ht="27" customHeight="1" spans="4:4">
      <c r="D3" s="46" t="s">
        <v>134</v>
      </c>
    </row>
    <row r="4" s="47" customFormat="1" ht="30" customHeight="1" spans="1:4">
      <c r="A4" s="51" t="s">
        <v>135</v>
      </c>
      <c r="B4" s="52" t="s">
        <v>6</v>
      </c>
      <c r="C4" s="53" t="s">
        <v>136</v>
      </c>
      <c r="D4" s="53" t="s">
        <v>6</v>
      </c>
    </row>
    <row r="5" s="48" customFormat="1" ht="24" customHeight="1" spans="1:4">
      <c r="A5" s="54" t="s">
        <v>1113</v>
      </c>
      <c r="B5" s="55">
        <f>'[37]29.本地区社保基金收入决算'!D27-B15</f>
        <v>39843.22</v>
      </c>
      <c r="C5" s="54" t="s">
        <v>1114</v>
      </c>
      <c r="D5" s="55">
        <f>'[37]30.本地区社保基金支出决算'!D29-'[37]30.本地区社保基金支出决算'!D33</f>
        <v>27275.84</v>
      </c>
    </row>
    <row r="6" s="47" customFormat="1" ht="24" customHeight="1" spans="1:4">
      <c r="A6" s="54" t="s">
        <v>139</v>
      </c>
      <c r="B6" s="55">
        <f>B7+B15</f>
        <v>70766.09</v>
      </c>
      <c r="C6" s="54" t="s">
        <v>140</v>
      </c>
      <c r="D6" s="56">
        <f>D7+D21</f>
        <v>80532.4</v>
      </c>
    </row>
    <row r="7" s="48" customFormat="1" ht="24" customHeight="1" spans="1:4">
      <c r="A7" s="57" t="s">
        <v>147</v>
      </c>
      <c r="B7" s="56">
        <f>B14</f>
        <v>70735.31</v>
      </c>
      <c r="C7" s="57" t="s">
        <v>1115</v>
      </c>
      <c r="D7" s="56">
        <f>D11</f>
        <v>11.04</v>
      </c>
    </row>
    <row r="8" s="47" customFormat="1" ht="24" customHeight="1" spans="1:4">
      <c r="A8" s="58" t="s">
        <v>1116</v>
      </c>
      <c r="B8" s="59"/>
      <c r="C8" s="60" t="s">
        <v>1116</v>
      </c>
      <c r="D8" s="59"/>
    </row>
    <row r="9" s="48" customFormat="1" ht="24" customHeight="1" spans="1:4">
      <c r="A9" s="58" t="s">
        <v>1117</v>
      </c>
      <c r="B9" s="59"/>
      <c r="C9" s="60" t="s">
        <v>1117</v>
      </c>
      <c r="D9" s="59"/>
    </row>
    <row r="10" s="47" customFormat="1" ht="24" customHeight="1" spans="1:4">
      <c r="A10" s="58" t="s">
        <v>1118</v>
      </c>
      <c r="B10" s="59"/>
      <c r="C10" s="60" t="s">
        <v>1118</v>
      </c>
      <c r="D10" s="59"/>
    </row>
    <row r="11" s="48" customFormat="1" ht="24" customHeight="1" spans="1:4">
      <c r="A11" s="60" t="s">
        <v>1119</v>
      </c>
      <c r="B11" s="59"/>
      <c r="C11" s="60" t="s">
        <v>1120</v>
      </c>
      <c r="D11" s="56">
        <v>11.04</v>
      </c>
    </row>
    <row r="12" s="47" customFormat="1" ht="24" customHeight="1" spans="1:4">
      <c r="A12" s="60" t="s">
        <v>1120</v>
      </c>
      <c r="B12" s="59"/>
      <c r="C12" s="60" t="s">
        <v>1121</v>
      </c>
      <c r="D12" s="59"/>
    </row>
    <row r="13" s="48" customFormat="1" ht="24" customHeight="1" spans="1:4">
      <c r="A13" s="60" t="s">
        <v>1121</v>
      </c>
      <c r="B13" s="59"/>
      <c r="C13" s="57" t="s">
        <v>1122</v>
      </c>
      <c r="D13" s="59"/>
    </row>
    <row r="14" s="47" customFormat="1" ht="24" customHeight="1" spans="1:4">
      <c r="A14" s="60" t="s">
        <v>1123</v>
      </c>
      <c r="B14" s="56">
        <v>70735.31</v>
      </c>
      <c r="C14" s="58" t="s">
        <v>1116</v>
      </c>
      <c r="D14" s="59"/>
    </row>
    <row r="15" s="48" customFormat="1" ht="24" customHeight="1" spans="1:4">
      <c r="A15" s="57" t="s">
        <v>1124</v>
      </c>
      <c r="B15" s="56">
        <f>B19</f>
        <v>30.78</v>
      </c>
      <c r="C15" s="58" t="s">
        <v>1117</v>
      </c>
      <c r="D15" s="59"/>
    </row>
    <row r="16" s="47" customFormat="1" ht="24" customHeight="1" spans="1:4">
      <c r="A16" s="60" t="s">
        <v>1116</v>
      </c>
      <c r="B16" s="59"/>
      <c r="C16" s="58" t="s">
        <v>1118</v>
      </c>
      <c r="D16" s="59"/>
    </row>
    <row r="17" s="48" customFormat="1" ht="24" customHeight="1" spans="1:4">
      <c r="A17" s="60" t="s">
        <v>1117</v>
      </c>
      <c r="B17" s="59"/>
      <c r="C17" s="60" t="s">
        <v>1119</v>
      </c>
      <c r="D17" s="59"/>
    </row>
    <row r="18" s="47" customFormat="1" ht="24" customHeight="1" spans="1:4">
      <c r="A18" s="60" t="s">
        <v>1118</v>
      </c>
      <c r="B18" s="59"/>
      <c r="C18" s="60" t="s">
        <v>1120</v>
      </c>
      <c r="D18" s="59"/>
    </row>
    <row r="19" s="48" customFormat="1" ht="24" customHeight="1" spans="1:4">
      <c r="A19" s="60" t="s">
        <v>1120</v>
      </c>
      <c r="B19" s="56">
        <v>30.78</v>
      </c>
      <c r="C19" s="60" t="s">
        <v>1121</v>
      </c>
      <c r="D19" s="59"/>
    </row>
    <row r="20" s="48" customFormat="1" ht="24" customHeight="1" spans="1:4">
      <c r="A20" s="60" t="s">
        <v>1121</v>
      </c>
      <c r="B20" s="59"/>
      <c r="C20" s="60" t="s">
        <v>1123</v>
      </c>
      <c r="D20" s="59"/>
    </row>
    <row r="21" s="47" customFormat="1" ht="24" customHeight="1" spans="1:4">
      <c r="A21" s="57" t="s">
        <v>1125</v>
      </c>
      <c r="B21" s="59"/>
      <c r="C21" s="57" t="s">
        <v>1126</v>
      </c>
      <c r="D21" s="56">
        <f>D26</f>
        <v>80521.36</v>
      </c>
    </row>
    <row r="22" s="47" customFormat="1" ht="24" customHeight="1" spans="1:4">
      <c r="A22" s="58" t="s">
        <v>1116</v>
      </c>
      <c r="B22" s="59"/>
      <c r="C22" s="58" t="s">
        <v>1116</v>
      </c>
      <c r="D22" s="56"/>
    </row>
    <row r="23" s="47" customFormat="1" ht="24" customHeight="1" spans="1:4">
      <c r="A23" s="58" t="s">
        <v>1117</v>
      </c>
      <c r="B23" s="59"/>
      <c r="C23" s="58" t="s">
        <v>1117</v>
      </c>
      <c r="D23" s="56"/>
    </row>
    <row r="24" s="47" customFormat="1" ht="24" customHeight="1" spans="1:4">
      <c r="A24" s="58" t="s">
        <v>1118</v>
      </c>
      <c r="B24" s="59"/>
      <c r="C24" s="58" t="s">
        <v>1118</v>
      </c>
      <c r="D24" s="56"/>
    </row>
    <row r="25" s="47" customFormat="1" ht="24" customHeight="1" spans="1:4">
      <c r="A25" s="60" t="s">
        <v>1119</v>
      </c>
      <c r="B25" s="59"/>
      <c r="C25" s="60" t="s">
        <v>1119</v>
      </c>
      <c r="D25" s="56"/>
    </row>
    <row r="26" s="47" customFormat="1" ht="24" customHeight="1" spans="1:4">
      <c r="A26" s="60" t="s">
        <v>1120</v>
      </c>
      <c r="B26" s="59"/>
      <c r="C26" s="60" t="s">
        <v>1120</v>
      </c>
      <c r="D26" s="56">
        <v>80521.36</v>
      </c>
    </row>
    <row r="27" s="47" customFormat="1" ht="24" customHeight="1" spans="1:4">
      <c r="A27" s="60" t="s">
        <v>1121</v>
      </c>
      <c r="B27" s="59"/>
      <c r="C27" s="60" t="s">
        <v>1121</v>
      </c>
      <c r="D27" s="59"/>
    </row>
    <row r="28" s="47" customFormat="1" ht="24" customHeight="1" spans="1:4">
      <c r="A28" s="60" t="s">
        <v>1123</v>
      </c>
      <c r="B28" s="59"/>
      <c r="C28" s="60" t="s">
        <v>1123</v>
      </c>
      <c r="D28" s="59"/>
    </row>
    <row r="29" s="47" customFormat="1" ht="24" customHeight="1" spans="1:4">
      <c r="A29" s="61" t="s">
        <v>1127</v>
      </c>
      <c r="B29" s="59"/>
      <c r="C29" s="57"/>
      <c r="D29" s="59"/>
    </row>
    <row r="30" s="47" customFormat="1" ht="24" customHeight="1" spans="1:4">
      <c r="A30" s="58" t="s">
        <v>1116</v>
      </c>
      <c r="B30" s="59"/>
      <c r="C30" s="58"/>
      <c r="D30" s="59"/>
    </row>
    <row r="31" s="47" customFormat="1" ht="24" customHeight="1" spans="1:4">
      <c r="A31" s="58" t="s">
        <v>1117</v>
      </c>
      <c r="B31" s="59"/>
      <c r="C31" s="58"/>
      <c r="D31" s="59"/>
    </row>
    <row r="32" s="47" customFormat="1" ht="24" customHeight="1" spans="1:4">
      <c r="A32" s="58" t="s">
        <v>1118</v>
      </c>
      <c r="B32" s="59"/>
      <c r="C32" s="58"/>
      <c r="D32" s="59"/>
    </row>
    <row r="33" s="47" customFormat="1" ht="24" customHeight="1" spans="1:4">
      <c r="A33" s="60" t="s">
        <v>1119</v>
      </c>
      <c r="B33" s="59"/>
      <c r="C33" s="58"/>
      <c r="D33" s="59"/>
    </row>
    <row r="34" s="47" customFormat="1" ht="24" customHeight="1" spans="1:4">
      <c r="A34" s="60" t="s">
        <v>1120</v>
      </c>
      <c r="B34" s="59"/>
      <c r="C34" s="58"/>
      <c r="D34" s="59"/>
    </row>
    <row r="35" s="47" customFormat="1" ht="24" customHeight="1" spans="1:4">
      <c r="A35" s="60" t="s">
        <v>1121</v>
      </c>
      <c r="B35" s="59"/>
      <c r="C35" s="58"/>
      <c r="D35" s="59"/>
    </row>
    <row r="36" s="47" customFormat="1" ht="24" customHeight="1" spans="1:4">
      <c r="A36" s="60" t="s">
        <v>1123</v>
      </c>
      <c r="B36" s="59"/>
      <c r="C36" s="58"/>
      <c r="D36" s="59"/>
    </row>
    <row r="37" s="47" customFormat="1" ht="24" customHeight="1" spans="1:4">
      <c r="A37" s="58"/>
      <c r="B37" s="59"/>
      <c r="C37" s="58"/>
      <c r="D37" s="59"/>
    </row>
    <row r="38" s="48" customFormat="1" ht="24" customHeight="1" spans="1:4">
      <c r="A38" s="62" t="s">
        <v>175</v>
      </c>
      <c r="B38" s="55">
        <f>B5+B6</f>
        <v>110609.31</v>
      </c>
      <c r="C38" s="63" t="s">
        <v>176</v>
      </c>
      <c r="D38" s="55">
        <f>D5+D6</f>
        <v>107808.24</v>
      </c>
    </row>
    <row r="39" s="48" customFormat="1" ht="24" customHeight="1" spans="1:4">
      <c r="A39" s="59"/>
      <c r="B39" s="59"/>
      <c r="C39" s="54" t="s">
        <v>177</v>
      </c>
      <c r="D39" s="55">
        <f>B38-D38</f>
        <v>2801.07000000001</v>
      </c>
    </row>
    <row r="40" s="48" customFormat="1" ht="24" customHeight="1" spans="1:4">
      <c r="A40" s="59"/>
      <c r="B40" s="59"/>
      <c r="C40" s="57" t="s">
        <v>1116</v>
      </c>
      <c r="D40" s="59"/>
    </row>
    <row r="41" s="48" customFormat="1" ht="24" customHeight="1" spans="1:4">
      <c r="A41" s="59"/>
      <c r="B41" s="59"/>
      <c r="C41" s="57" t="s">
        <v>1117</v>
      </c>
      <c r="D41" s="59"/>
    </row>
    <row r="42" s="48" customFormat="1" ht="24" customHeight="1" spans="1:4">
      <c r="A42" s="59"/>
      <c r="B42" s="59"/>
      <c r="C42" s="57" t="s">
        <v>1118</v>
      </c>
      <c r="D42" s="59"/>
    </row>
    <row r="43" s="48" customFormat="1" ht="24" customHeight="1" spans="1:4">
      <c r="A43" s="59"/>
      <c r="B43" s="59"/>
      <c r="C43" s="57" t="s">
        <v>1119</v>
      </c>
      <c r="D43" s="59"/>
    </row>
    <row r="44" s="48" customFormat="1" ht="24" customHeight="1" spans="1:4">
      <c r="A44" s="59"/>
      <c r="B44" s="59"/>
      <c r="C44" s="57" t="s">
        <v>1120</v>
      </c>
      <c r="D44" s="64">
        <v>2801.45</v>
      </c>
    </row>
    <row r="45" s="48" customFormat="1" ht="24" customHeight="1" spans="1:4">
      <c r="A45" s="59"/>
      <c r="B45" s="59"/>
      <c r="C45" s="57" t="s">
        <v>1121</v>
      </c>
      <c r="D45" s="59"/>
    </row>
    <row r="46" s="48" customFormat="1" ht="24" customHeight="1" spans="1:4">
      <c r="A46" s="59"/>
      <c r="B46" s="59"/>
      <c r="C46" s="57" t="s">
        <v>1123</v>
      </c>
      <c r="D46" s="59"/>
    </row>
    <row r="47" s="48" customFormat="1" ht="24" customHeight="1"/>
    <row r="48" s="48" customFormat="1" ht="24" customHeight="1"/>
    <row r="49" s="48" customFormat="1" ht="24" customHeight="1"/>
    <row r="50" s="48" customFormat="1" ht="24" customHeight="1"/>
    <row r="51" s="48" customFormat="1" ht="24" customHeight="1"/>
    <row r="52" s="48" customFormat="1" ht="24" customHeight="1"/>
    <row r="53" s="48" customFormat="1" ht="24" customHeight="1"/>
    <row r="54" s="48" customFormat="1" ht="24" customHeight="1"/>
    <row r="55" s="48" customFormat="1" ht="24" customHeight="1"/>
    <row r="56" s="48" customFormat="1" ht="24" customHeight="1"/>
    <row r="57" s="48" customFormat="1" ht="24" customHeight="1"/>
    <row r="58" s="48" customFormat="1" ht="24" customHeight="1"/>
    <row r="59" s="48" customFormat="1" ht="24" customHeight="1"/>
    <row r="60" s="48" customFormat="1" ht="24" customHeight="1"/>
    <row r="61" s="48" customFormat="1" ht="24" customHeight="1"/>
    <row r="62" s="48" customFormat="1" ht="24" customHeight="1"/>
    <row r="63" s="48" customFormat="1" ht="24" customHeight="1"/>
    <row r="64" s="48" customFormat="1" ht="24" customHeight="1"/>
    <row r="65" s="48" customFormat="1" ht="24" customHeight="1"/>
    <row r="66" s="48" customFormat="1" ht="24" customHeight="1"/>
    <row r="67" s="48" customFormat="1" ht="24" customHeight="1"/>
    <row r="68" s="48" customFormat="1" ht="24" customHeight="1"/>
    <row r="69" s="48" customFormat="1" ht="24" customHeight="1"/>
    <row r="70" s="48" customFormat="1" ht="24" customHeight="1"/>
    <row r="71" s="48" customFormat="1" ht="24" customHeight="1"/>
    <row r="72" s="48" customFormat="1" ht="24" customHeight="1"/>
    <row r="73" s="48" customFormat="1" ht="24" customHeight="1"/>
    <row r="74" s="48" customFormat="1" ht="24" customHeight="1"/>
    <row r="75" s="48" customFormat="1" ht="24" customHeight="1"/>
    <row r="76" s="48" customFormat="1" ht="24" customHeight="1"/>
    <row r="77" s="48" customFormat="1" ht="24" customHeight="1"/>
    <row r="78" s="48" customFormat="1" ht="24" customHeight="1"/>
    <row r="79" s="48" customFormat="1" ht="24" customHeight="1"/>
    <row r="80" s="48" customFormat="1" ht="24" customHeight="1"/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scale="99" firstPageNumber="0" fitToHeight="0" orientation="portrait" blackAndWhite="1" useFirstPageNumber="1" horizontalDpi="600" verticalDpi="600"/>
  <headerFooter alignWithMargins="0"/>
  <colBreaks count="1" manualBreakCount="1">
    <brk id="4" max="655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C2"/>
    </sheetView>
  </sheetViews>
  <sheetFormatPr defaultColWidth="8.75" defaultRowHeight="14.25" outlineLevelRow="5" outlineLevelCol="3"/>
  <cols>
    <col min="1" max="1" width="35.625" style="27" customWidth="1"/>
    <col min="2" max="3" width="25.625" style="27" customWidth="1"/>
    <col min="4" max="4" width="9.375" style="27"/>
    <col min="5" max="32" width="9" style="27"/>
    <col min="33" max="16384" width="8.75" style="27"/>
  </cols>
  <sheetData>
    <row r="1" s="27" customFormat="1" ht="20.1" customHeight="1" spans="1:1">
      <c r="A1" s="2" t="s">
        <v>1134</v>
      </c>
    </row>
    <row r="2" s="27" customFormat="1" ht="39.95" customHeight="1" spans="1:3">
      <c r="A2" s="28" t="s">
        <v>1135</v>
      </c>
      <c r="B2" s="28"/>
      <c r="C2" s="28"/>
    </row>
    <row r="3" s="27" customFormat="1" ht="20.1" customHeight="1" spans="1:3">
      <c r="A3" s="29" t="s">
        <v>1136</v>
      </c>
      <c r="C3" s="30" t="s">
        <v>134</v>
      </c>
    </row>
    <row r="4" s="27" customFormat="1" ht="39.95" customHeight="1" spans="1:3">
      <c r="A4" s="31" t="s">
        <v>1137</v>
      </c>
      <c r="B4" s="31" t="s">
        <v>1138</v>
      </c>
      <c r="C4" s="31" t="s">
        <v>1139</v>
      </c>
    </row>
    <row r="5" s="27" customFormat="1" ht="39.95" customHeight="1" spans="1:4">
      <c r="A5" s="18" t="s">
        <v>1140</v>
      </c>
      <c r="B5" s="33">
        <v>408990</v>
      </c>
      <c r="C5" s="33">
        <v>408990</v>
      </c>
      <c r="D5" s="34"/>
    </row>
    <row r="6" s="27" customFormat="1" ht="39.95" customHeight="1" spans="1:4">
      <c r="A6" s="20" t="s">
        <v>847</v>
      </c>
      <c r="B6" s="36">
        <f>B5</f>
        <v>408990</v>
      </c>
      <c r="C6" s="36">
        <f>C5</f>
        <v>408990</v>
      </c>
      <c r="D6" s="34"/>
    </row>
  </sheetData>
  <mergeCells count="1">
    <mergeCell ref="A2:C2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C2"/>
    </sheetView>
  </sheetViews>
  <sheetFormatPr defaultColWidth="8.75" defaultRowHeight="14.25" outlineLevelRow="5" outlineLevelCol="3"/>
  <cols>
    <col min="1" max="1" width="35.625" style="27" customWidth="1"/>
    <col min="2" max="3" width="25.625" style="27" customWidth="1"/>
    <col min="4" max="32" width="9" style="27"/>
    <col min="33" max="16384" width="8.75" style="27"/>
  </cols>
  <sheetData>
    <row r="1" s="27" customFormat="1" ht="20.1" customHeight="1" spans="1:1">
      <c r="A1" s="2" t="s">
        <v>1141</v>
      </c>
    </row>
    <row r="2" s="27" customFormat="1" ht="39.95" customHeight="1" spans="1:3">
      <c r="A2" s="28" t="s">
        <v>1142</v>
      </c>
      <c r="B2" s="28"/>
      <c r="C2" s="28"/>
    </row>
    <row r="3" s="27" customFormat="1" ht="20.1" customHeight="1" spans="1:3">
      <c r="A3" s="29" t="s">
        <v>1136</v>
      </c>
      <c r="C3" s="30" t="s">
        <v>134</v>
      </c>
    </row>
    <row r="4" s="27" customFormat="1" ht="39.95" customHeight="1" spans="1:3">
      <c r="A4" s="31" t="s">
        <v>1137</v>
      </c>
      <c r="B4" s="31" t="s">
        <v>1138</v>
      </c>
      <c r="C4" s="31" t="s">
        <v>1139</v>
      </c>
    </row>
    <row r="5" s="27" customFormat="1" ht="39.95" customHeight="1" spans="1:4">
      <c r="A5" s="32" t="s">
        <v>1140</v>
      </c>
      <c r="B5" s="33">
        <v>809177</v>
      </c>
      <c r="C5" s="33">
        <v>807577</v>
      </c>
      <c r="D5" s="34"/>
    </row>
    <row r="6" s="27" customFormat="1" ht="39.95" customHeight="1" spans="1:4">
      <c r="A6" s="35" t="s">
        <v>847</v>
      </c>
      <c r="B6" s="36">
        <f>B5</f>
        <v>809177</v>
      </c>
      <c r="C6" s="36">
        <f>C5</f>
        <v>807577</v>
      </c>
      <c r="D6" s="34"/>
    </row>
  </sheetData>
  <mergeCells count="1">
    <mergeCell ref="A2:C2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" sqref="A2:C2"/>
    </sheetView>
  </sheetViews>
  <sheetFormatPr defaultColWidth="8.75" defaultRowHeight="14.25" outlineLevelCol="2"/>
  <cols>
    <col min="1" max="1" width="40.625" style="27" customWidth="1"/>
    <col min="2" max="2" width="23.5" style="37" customWidth="1"/>
    <col min="3" max="3" width="23.5" style="27" customWidth="1"/>
    <col min="4" max="32" width="9" style="27"/>
    <col min="33" max="16384" width="8.75" style="27"/>
  </cols>
  <sheetData>
    <row r="1" s="27" customFormat="1" ht="20.1" customHeight="1" spans="1:2">
      <c r="A1" s="2" t="s">
        <v>1143</v>
      </c>
      <c r="B1" s="37"/>
    </row>
    <row r="2" s="27" customFormat="1" ht="39.95" customHeight="1" spans="1:3">
      <c r="A2" s="38" t="s">
        <v>1144</v>
      </c>
      <c r="B2" s="38"/>
      <c r="C2" s="38"/>
    </row>
    <row r="3" s="27" customFormat="1" ht="20.1" customHeight="1" spans="1:3">
      <c r="A3" s="39"/>
      <c r="C3" s="40" t="s">
        <v>134</v>
      </c>
    </row>
    <row r="4" s="27" customFormat="1" ht="39.95" customHeight="1" spans="1:3">
      <c r="A4" s="41" t="s">
        <v>1145</v>
      </c>
      <c r="B4" s="41" t="s">
        <v>1146</v>
      </c>
      <c r="C4" s="41" t="s">
        <v>1147</v>
      </c>
    </row>
    <row r="5" s="27" customFormat="1" ht="39.95" customHeight="1" spans="1:3">
      <c r="A5" s="42" t="s">
        <v>1148</v>
      </c>
      <c r="B5" s="43">
        <v>322628</v>
      </c>
      <c r="C5" s="43">
        <v>568177</v>
      </c>
    </row>
    <row r="6" s="27" customFormat="1" ht="39.95" customHeight="1" spans="1:3">
      <c r="A6" s="42" t="s">
        <v>1149</v>
      </c>
      <c r="B6" s="43">
        <f>B7+B8</f>
        <v>133532</v>
      </c>
      <c r="C6" s="43">
        <f>C7+C8</f>
        <v>249320</v>
      </c>
    </row>
    <row r="7" s="27" customFormat="1" ht="39.95" customHeight="1" spans="1:3">
      <c r="A7" s="42" t="s">
        <v>1150</v>
      </c>
      <c r="B7" s="43">
        <v>86362</v>
      </c>
      <c r="C7" s="43">
        <v>241000</v>
      </c>
    </row>
    <row r="8" s="27" customFormat="1" ht="39.95" customHeight="1" spans="1:3">
      <c r="A8" s="42" t="s">
        <v>1151</v>
      </c>
      <c r="B8" s="43">
        <v>47170</v>
      </c>
      <c r="C8" s="43">
        <v>8320</v>
      </c>
    </row>
    <row r="9" s="27" customFormat="1" ht="39.95" customHeight="1" spans="1:3">
      <c r="A9" s="42" t="s">
        <v>1152</v>
      </c>
      <c r="B9" s="43">
        <v>47170</v>
      </c>
      <c r="C9" s="43">
        <v>9920</v>
      </c>
    </row>
    <row r="10" s="27" customFormat="1" ht="39.95" customHeight="1" spans="1:3">
      <c r="A10" s="42" t="s">
        <v>1153</v>
      </c>
      <c r="B10" s="43">
        <f>B5+B6-B9</f>
        <v>408990</v>
      </c>
      <c r="C10" s="43">
        <f>C5+C6-C9</f>
        <v>807577</v>
      </c>
    </row>
    <row r="11" s="27" customFormat="1" spans="2:2">
      <c r="B11" s="37"/>
    </row>
  </sheetData>
  <mergeCells count="1">
    <mergeCell ref="A2:C2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C2"/>
    </sheetView>
  </sheetViews>
  <sheetFormatPr defaultColWidth="8.75" defaultRowHeight="14.25" outlineLevelRow="5" outlineLevelCol="3"/>
  <cols>
    <col min="1" max="1" width="35.625" style="27" customWidth="1"/>
    <col min="2" max="3" width="25.625" style="27" customWidth="1"/>
    <col min="4" max="32" width="9" style="27"/>
    <col min="33" max="16384" width="8.75" style="27"/>
  </cols>
  <sheetData>
    <row r="1" s="27" customFormat="1" ht="20.1" customHeight="1" spans="1:1">
      <c r="A1" s="2" t="s">
        <v>1154</v>
      </c>
    </row>
    <row r="2" s="27" customFormat="1" ht="39.95" customHeight="1" spans="1:3">
      <c r="A2" s="28" t="s">
        <v>1155</v>
      </c>
      <c r="B2" s="28"/>
      <c r="C2" s="28"/>
    </row>
    <row r="3" s="27" customFormat="1" ht="20.1" customHeight="1" spans="1:3">
      <c r="A3" s="29" t="s">
        <v>1136</v>
      </c>
      <c r="C3" s="30" t="s">
        <v>134</v>
      </c>
    </row>
    <row r="4" s="27" customFormat="1" ht="39.95" customHeight="1" spans="1:3">
      <c r="A4" s="31" t="s">
        <v>1137</v>
      </c>
      <c r="B4" s="31" t="s">
        <v>1138</v>
      </c>
      <c r="C4" s="31" t="s">
        <v>1139</v>
      </c>
    </row>
    <row r="5" s="27" customFormat="1" ht="39.95" customHeight="1" spans="1:4">
      <c r="A5" s="32" t="s">
        <v>1140</v>
      </c>
      <c r="B5" s="33">
        <v>1218167</v>
      </c>
      <c r="C5" s="33">
        <v>1216567</v>
      </c>
      <c r="D5" s="34"/>
    </row>
    <row r="6" s="27" customFormat="1" ht="39.95" customHeight="1" spans="1:4">
      <c r="A6" s="35" t="s">
        <v>847</v>
      </c>
      <c r="B6" s="36">
        <f>B5</f>
        <v>1218167</v>
      </c>
      <c r="C6" s="36">
        <f>C5</f>
        <v>1216567</v>
      </c>
      <c r="D6" s="34"/>
    </row>
  </sheetData>
  <mergeCells count="1">
    <mergeCell ref="A2:C2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2" sqref="A2:D2"/>
    </sheetView>
  </sheetViews>
  <sheetFormatPr defaultColWidth="8.75" defaultRowHeight="13.5" outlineLevelCol="3"/>
  <cols>
    <col min="1" max="1" width="20.625" style="1" customWidth="1"/>
    <col min="2" max="4" width="15.625" style="1" customWidth="1"/>
    <col min="5" max="32" width="9" style="1"/>
    <col min="33" max="16384" width="8.75" style="1"/>
  </cols>
  <sheetData>
    <row r="1" s="1" customFormat="1" ht="20.1" customHeight="1" spans="1:4">
      <c r="A1" s="2" t="s">
        <v>1156</v>
      </c>
      <c r="B1" s="13"/>
      <c r="C1" s="13"/>
      <c r="D1" s="13"/>
    </row>
    <row r="2" s="1" customFormat="1" ht="39.95" customHeight="1" spans="1:4">
      <c r="A2" s="14" t="s">
        <v>1157</v>
      </c>
      <c r="B2" s="14"/>
      <c r="C2" s="14"/>
      <c r="D2" s="14"/>
    </row>
    <row r="3" s="1" customFormat="1" ht="20.1" customHeight="1" spans="1:4">
      <c r="A3" s="13"/>
      <c r="B3" s="13"/>
      <c r="C3" s="13"/>
      <c r="D3" s="21" t="s">
        <v>1158</v>
      </c>
    </row>
    <row r="4" s="12" customFormat="1" ht="35.1" customHeight="1" spans="1:4">
      <c r="A4" s="22" t="s">
        <v>1159</v>
      </c>
      <c r="B4" s="22" t="s">
        <v>1160</v>
      </c>
      <c r="C4" s="22" t="s">
        <v>1161</v>
      </c>
      <c r="D4" s="22" t="s">
        <v>1162</v>
      </c>
    </row>
    <row r="5" s="12" customFormat="1" ht="35.1" customHeight="1" spans="1:4">
      <c r="A5" s="22" t="s">
        <v>1160</v>
      </c>
      <c r="B5" s="23">
        <f>SUM(B6:B15)</f>
        <v>98.18</v>
      </c>
      <c r="C5" s="23">
        <f>SUM(C6:C15)</f>
        <v>40</v>
      </c>
      <c r="D5" s="23">
        <f>SUM(D6:D15)</f>
        <v>58.18</v>
      </c>
    </row>
    <row r="6" s="12" customFormat="1" ht="35.1" customHeight="1" spans="1:4">
      <c r="A6" s="24" t="s">
        <v>1163</v>
      </c>
      <c r="B6" s="25">
        <f t="shared" ref="B6:B15" si="0">C6+D6</f>
        <v>16.08</v>
      </c>
      <c r="C6" s="26">
        <v>5.03</v>
      </c>
      <c r="D6" s="26">
        <v>11.05</v>
      </c>
    </row>
    <row r="7" s="12" customFormat="1" ht="35.1" customHeight="1" spans="1:4">
      <c r="A7" s="24" t="s">
        <v>1164</v>
      </c>
      <c r="B7" s="25">
        <f t="shared" si="0"/>
        <v>9.94</v>
      </c>
      <c r="C7" s="26">
        <v>3.23</v>
      </c>
      <c r="D7" s="26">
        <v>6.71</v>
      </c>
    </row>
    <row r="8" s="12" customFormat="1" ht="35.1" customHeight="1" spans="1:4">
      <c r="A8" s="24" t="s">
        <v>1165</v>
      </c>
      <c r="B8" s="25">
        <f t="shared" si="0"/>
        <v>4.44</v>
      </c>
      <c r="C8" s="26">
        <v>3.67</v>
      </c>
      <c r="D8" s="26">
        <v>0.77</v>
      </c>
    </row>
    <row r="9" s="12" customFormat="1" ht="35.1" customHeight="1" spans="1:4">
      <c r="A9" s="24" t="s">
        <v>1166</v>
      </c>
      <c r="B9" s="25">
        <f t="shared" si="0"/>
        <v>13.73</v>
      </c>
      <c r="C9" s="26">
        <v>4.85</v>
      </c>
      <c r="D9" s="26">
        <v>8.88</v>
      </c>
    </row>
    <row r="10" s="12" customFormat="1" ht="35.1" customHeight="1" spans="1:4">
      <c r="A10" s="24" t="s">
        <v>1167</v>
      </c>
      <c r="B10" s="25">
        <f t="shared" si="0"/>
        <v>9.05</v>
      </c>
      <c r="C10" s="26">
        <v>1.95</v>
      </c>
      <c r="D10" s="26">
        <v>7.1</v>
      </c>
    </row>
    <row r="11" s="12" customFormat="1" ht="35.1" customHeight="1" spans="1:4">
      <c r="A11" s="24" t="s">
        <v>1168</v>
      </c>
      <c r="B11" s="25">
        <f t="shared" si="0"/>
        <v>5.5</v>
      </c>
      <c r="C11" s="26">
        <v>5.31</v>
      </c>
      <c r="D11" s="26">
        <v>0.19</v>
      </c>
    </row>
    <row r="12" s="12" customFormat="1" ht="35.1" customHeight="1" spans="1:4">
      <c r="A12" s="24" t="s">
        <v>1169</v>
      </c>
      <c r="B12" s="25">
        <f t="shared" si="0"/>
        <v>12.55</v>
      </c>
      <c r="C12" s="26">
        <v>9.73</v>
      </c>
      <c r="D12" s="26">
        <v>2.82</v>
      </c>
    </row>
    <row r="13" s="12" customFormat="1" ht="35.1" customHeight="1" spans="1:4">
      <c r="A13" s="24" t="s">
        <v>1170</v>
      </c>
      <c r="B13" s="25">
        <f t="shared" si="0"/>
        <v>7.1</v>
      </c>
      <c r="C13" s="26">
        <v>1.83</v>
      </c>
      <c r="D13" s="26">
        <v>5.27</v>
      </c>
    </row>
    <row r="14" s="12" customFormat="1" ht="35.1" customHeight="1" spans="1:4">
      <c r="A14" s="24" t="s">
        <v>1171</v>
      </c>
      <c r="B14" s="25">
        <f t="shared" si="0"/>
        <v>6.77</v>
      </c>
      <c r="C14" s="26">
        <v>0.59</v>
      </c>
      <c r="D14" s="26">
        <v>6.18</v>
      </c>
    </row>
    <row r="15" s="12" customFormat="1" ht="35.1" customHeight="1" spans="1:4">
      <c r="A15" s="24" t="s">
        <v>1172</v>
      </c>
      <c r="B15" s="25">
        <f t="shared" si="0"/>
        <v>13.02</v>
      </c>
      <c r="C15" s="26">
        <v>3.81</v>
      </c>
      <c r="D15" s="26">
        <v>9.21</v>
      </c>
    </row>
    <row r="16" s="12" customFormat="1" ht="14.25"/>
  </sheetData>
  <mergeCells count="1">
    <mergeCell ref="A2:D2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2" sqref="A2:J2"/>
    </sheetView>
  </sheetViews>
  <sheetFormatPr defaultColWidth="8.75" defaultRowHeight="13.5" outlineLevelRow="6"/>
  <cols>
    <col min="1" max="1" width="20.625" style="1" customWidth="1"/>
    <col min="2" max="4" width="15.625" style="1" customWidth="1"/>
    <col min="5" max="32" width="9" style="1"/>
    <col min="33" max="16384" width="8.75" style="1"/>
  </cols>
  <sheetData>
    <row r="1" s="1" customFormat="1" ht="20.1" customHeight="1" spans="1:4">
      <c r="A1" s="2" t="s">
        <v>1173</v>
      </c>
      <c r="B1" s="13"/>
      <c r="C1" s="13"/>
      <c r="D1" s="13"/>
    </row>
    <row r="2" s="1" customFormat="1" ht="39.95" customHeight="1" spans="1:10">
      <c r="A2" s="14" t="s">
        <v>1174</v>
      </c>
      <c r="B2" s="14"/>
      <c r="C2" s="14"/>
      <c r="D2" s="14"/>
      <c r="E2" s="14"/>
      <c r="F2" s="14"/>
      <c r="G2" s="14"/>
      <c r="H2" s="14"/>
      <c r="I2" s="14"/>
      <c r="J2" s="14"/>
    </row>
    <row r="3" s="1" customFormat="1" ht="20.1" customHeight="1" spans="1:10">
      <c r="A3" s="13"/>
      <c r="B3" s="13"/>
      <c r="C3" s="13"/>
      <c r="J3" s="21" t="s">
        <v>134</v>
      </c>
    </row>
    <row r="4" s="12" customFormat="1" ht="35.1" customHeight="1" spans="1:10">
      <c r="A4" s="15" t="s">
        <v>1175</v>
      </c>
      <c r="B4" s="15" t="s">
        <v>1176</v>
      </c>
      <c r="C4" s="16"/>
      <c r="D4" s="16"/>
      <c r="E4" s="15" t="s">
        <v>1177</v>
      </c>
      <c r="F4" s="16"/>
      <c r="G4" s="16"/>
      <c r="H4" s="15" t="s">
        <v>1178</v>
      </c>
      <c r="I4" s="16"/>
      <c r="J4" s="16"/>
    </row>
    <row r="5" s="12" customFormat="1" ht="35.1" customHeight="1" spans="1:10">
      <c r="A5" s="16"/>
      <c r="B5" s="17" t="s">
        <v>973</v>
      </c>
      <c r="C5" s="17" t="s">
        <v>1179</v>
      </c>
      <c r="D5" s="17" t="s">
        <v>1180</v>
      </c>
      <c r="E5" s="17" t="s">
        <v>973</v>
      </c>
      <c r="F5" s="17" t="s">
        <v>1161</v>
      </c>
      <c r="G5" s="17" t="s">
        <v>1162</v>
      </c>
      <c r="H5" s="17" t="s">
        <v>973</v>
      </c>
      <c r="I5" s="17" t="s">
        <v>1161</v>
      </c>
      <c r="J5" s="17" t="s">
        <v>1162</v>
      </c>
    </row>
    <row r="6" s="12" customFormat="1" ht="24" customHeight="1" spans="1:10">
      <c r="A6" s="18" t="s">
        <v>1140</v>
      </c>
      <c r="B6" s="19">
        <f>C6+D6</f>
        <v>327362</v>
      </c>
      <c r="C6" s="19">
        <v>86362</v>
      </c>
      <c r="D6" s="19">
        <v>241000</v>
      </c>
      <c r="E6" s="19">
        <f>F6+G6</f>
        <v>57090</v>
      </c>
      <c r="F6" s="19">
        <v>47170</v>
      </c>
      <c r="G6" s="19">
        <v>9920</v>
      </c>
      <c r="H6" s="19">
        <f>I6+J6</f>
        <v>34545</v>
      </c>
      <c r="I6" s="19">
        <v>11826</v>
      </c>
      <c r="J6" s="19">
        <v>22719</v>
      </c>
    </row>
    <row r="7" s="1" customFormat="1" ht="24" customHeight="1" spans="1:10">
      <c r="A7" s="20" t="s">
        <v>847</v>
      </c>
      <c r="B7" s="19">
        <f t="shared" ref="B7:J7" si="0">B6</f>
        <v>327362</v>
      </c>
      <c r="C7" s="19">
        <f t="shared" si="0"/>
        <v>86362</v>
      </c>
      <c r="D7" s="19">
        <f t="shared" si="0"/>
        <v>241000</v>
      </c>
      <c r="E7" s="19">
        <f t="shared" si="0"/>
        <v>57090</v>
      </c>
      <c r="F7" s="19">
        <f t="shared" si="0"/>
        <v>47170</v>
      </c>
      <c r="G7" s="19">
        <f t="shared" si="0"/>
        <v>9920</v>
      </c>
      <c r="H7" s="19">
        <f t="shared" si="0"/>
        <v>34545</v>
      </c>
      <c r="I7" s="19">
        <f t="shared" si="0"/>
        <v>11826</v>
      </c>
      <c r="J7" s="19">
        <f t="shared" si="0"/>
        <v>22719</v>
      </c>
    </row>
  </sheetData>
  <mergeCells count="5">
    <mergeCell ref="A2:J2"/>
    <mergeCell ref="B4:D4"/>
    <mergeCell ref="E4:G4"/>
    <mergeCell ref="H4:J4"/>
    <mergeCell ref="A4:A5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5" workbookViewId="0">
      <selection activeCell="B27" sqref="B27"/>
    </sheetView>
  </sheetViews>
  <sheetFormatPr defaultColWidth="8.75" defaultRowHeight="13.5" outlineLevelCol="4"/>
  <cols>
    <col min="1" max="5" width="28" style="1" customWidth="1"/>
    <col min="6" max="31" width="9" style="1"/>
    <col min="32" max="16384" width="8.75" style="1"/>
  </cols>
  <sheetData>
    <row r="1" s="1" customFormat="1" ht="15.75" spans="1:5">
      <c r="A1" s="2" t="s">
        <v>1181</v>
      </c>
      <c r="B1" s="3"/>
      <c r="C1" s="3"/>
      <c r="D1" s="3"/>
      <c r="E1" s="3"/>
    </row>
    <row r="2" s="1" customFormat="1" ht="26.25" spans="1:5">
      <c r="A2" s="4" t="s">
        <v>1182</v>
      </c>
      <c r="B2" s="4"/>
      <c r="C2" s="4"/>
      <c r="D2" s="4"/>
      <c r="E2" s="4"/>
    </row>
    <row r="3" s="1" customFormat="1" ht="14.25" spans="1:5">
      <c r="A3" s="5"/>
      <c r="B3" s="5"/>
      <c r="C3" s="5"/>
      <c r="D3" s="5"/>
      <c r="E3" s="6" t="s">
        <v>134</v>
      </c>
    </row>
    <row r="4" s="1" customFormat="1" spans="1:5">
      <c r="A4" s="7" t="s">
        <v>1183</v>
      </c>
      <c r="B4" s="8" t="s">
        <v>1184</v>
      </c>
      <c r="C4" s="7" t="s">
        <v>854</v>
      </c>
      <c r="D4" s="7" t="s">
        <v>1185</v>
      </c>
      <c r="E4" s="7" t="s">
        <v>1186</v>
      </c>
    </row>
    <row r="5" s="1" customFormat="1" spans="1:5">
      <c r="A5" s="7"/>
      <c r="B5" s="9"/>
      <c r="C5" s="7"/>
      <c r="D5" s="7"/>
      <c r="E5" s="7"/>
    </row>
    <row r="6" s="1" customFormat="1" ht="29" customHeight="1" spans="1:5">
      <c r="A6" s="10" t="s">
        <v>1187</v>
      </c>
      <c r="B6" s="10" t="s">
        <v>1188</v>
      </c>
      <c r="C6" s="10" t="s">
        <v>1189</v>
      </c>
      <c r="D6" s="10" t="s">
        <v>1179</v>
      </c>
      <c r="E6" s="11">
        <v>3662</v>
      </c>
    </row>
    <row r="7" s="1" customFormat="1" ht="29" customHeight="1" spans="1:5">
      <c r="A7" s="10" t="s">
        <v>1187</v>
      </c>
      <c r="B7" s="10" t="s">
        <v>1190</v>
      </c>
      <c r="C7" s="10" t="s">
        <v>1191</v>
      </c>
      <c r="D7" s="10" t="s">
        <v>1179</v>
      </c>
      <c r="E7" s="11">
        <v>1300</v>
      </c>
    </row>
    <row r="8" s="1" customFormat="1" ht="29" customHeight="1" spans="1:5">
      <c r="A8" s="10" t="s">
        <v>1187</v>
      </c>
      <c r="B8" s="10" t="s">
        <v>1192</v>
      </c>
      <c r="C8" s="10" t="s">
        <v>1193</v>
      </c>
      <c r="D8" s="10" t="s">
        <v>1179</v>
      </c>
      <c r="E8" s="11">
        <v>80000</v>
      </c>
    </row>
    <row r="9" s="1" customFormat="1" ht="29" customHeight="1" spans="1:5">
      <c r="A9" s="10" t="s">
        <v>1187</v>
      </c>
      <c r="B9" s="10" t="s">
        <v>1194</v>
      </c>
      <c r="C9" s="10" t="s">
        <v>1195</v>
      </c>
      <c r="D9" s="10" t="s">
        <v>1179</v>
      </c>
      <c r="E9" s="11">
        <v>1400</v>
      </c>
    </row>
    <row r="10" s="1" customFormat="1" ht="29" customHeight="1" spans="1:5">
      <c r="A10" s="10" t="s">
        <v>1187</v>
      </c>
      <c r="B10" s="10" t="s">
        <v>1196</v>
      </c>
      <c r="C10" s="10" t="s">
        <v>1197</v>
      </c>
      <c r="D10" s="10" t="s">
        <v>1180</v>
      </c>
      <c r="E10" s="11">
        <v>34000</v>
      </c>
    </row>
    <row r="11" s="1" customFormat="1" ht="29" customHeight="1" spans="1:5">
      <c r="A11" s="10" t="s">
        <v>1187</v>
      </c>
      <c r="B11" s="10" t="s">
        <v>1198</v>
      </c>
      <c r="C11" s="10" t="s">
        <v>1199</v>
      </c>
      <c r="D11" s="10" t="s">
        <v>1180</v>
      </c>
      <c r="E11" s="11">
        <v>15700</v>
      </c>
    </row>
    <row r="12" s="1" customFormat="1" ht="29" customHeight="1" spans="1:5">
      <c r="A12" s="10" t="s">
        <v>1187</v>
      </c>
      <c r="B12" s="10" t="s">
        <v>1194</v>
      </c>
      <c r="C12" s="10" t="s">
        <v>1200</v>
      </c>
      <c r="D12" s="10" t="s">
        <v>1180</v>
      </c>
      <c r="E12" s="11">
        <v>32000</v>
      </c>
    </row>
    <row r="13" s="1" customFormat="1" ht="29" customHeight="1" spans="1:5">
      <c r="A13" s="10" t="s">
        <v>1187</v>
      </c>
      <c r="B13" s="10" t="s">
        <v>1201</v>
      </c>
      <c r="C13" s="10" t="s">
        <v>1202</v>
      </c>
      <c r="D13" s="10" t="s">
        <v>1180</v>
      </c>
      <c r="E13" s="11">
        <v>40000</v>
      </c>
    </row>
    <row r="14" s="1" customFormat="1" ht="29" customHeight="1" spans="1:5">
      <c r="A14" s="10" t="s">
        <v>1187</v>
      </c>
      <c r="B14" s="10" t="s">
        <v>1203</v>
      </c>
      <c r="C14" s="10" t="s">
        <v>1204</v>
      </c>
      <c r="D14" s="10" t="s">
        <v>1180</v>
      </c>
      <c r="E14" s="11">
        <v>10000</v>
      </c>
    </row>
    <row r="15" s="1" customFormat="1" ht="29" customHeight="1" spans="1:5">
      <c r="A15" s="10" t="s">
        <v>1187</v>
      </c>
      <c r="B15" s="10" t="s">
        <v>1198</v>
      </c>
      <c r="C15" s="10" t="s">
        <v>1205</v>
      </c>
      <c r="D15" s="10" t="s">
        <v>1180</v>
      </c>
      <c r="E15" s="11">
        <v>6000</v>
      </c>
    </row>
    <row r="16" s="1" customFormat="1" ht="29" customHeight="1" spans="1:5">
      <c r="A16" s="10" t="s">
        <v>1187</v>
      </c>
      <c r="B16" s="10" t="s">
        <v>1206</v>
      </c>
      <c r="C16" s="10" t="s">
        <v>1207</v>
      </c>
      <c r="D16" s="10" t="s">
        <v>1180</v>
      </c>
      <c r="E16" s="11">
        <v>15000</v>
      </c>
    </row>
    <row r="17" s="1" customFormat="1" ht="29" customHeight="1" spans="1:5">
      <c r="A17" s="10" t="s">
        <v>1187</v>
      </c>
      <c r="B17" s="10" t="s">
        <v>1208</v>
      </c>
      <c r="C17" s="10" t="s">
        <v>1209</v>
      </c>
      <c r="D17" s="10" t="s">
        <v>1180</v>
      </c>
      <c r="E17" s="11">
        <v>12000</v>
      </c>
    </row>
    <row r="18" s="1" customFormat="1" ht="29" customHeight="1" spans="1:5">
      <c r="A18" s="10" t="s">
        <v>1187</v>
      </c>
      <c r="B18" s="10" t="s">
        <v>1208</v>
      </c>
      <c r="C18" s="10" t="s">
        <v>1210</v>
      </c>
      <c r="D18" s="10" t="s">
        <v>1180</v>
      </c>
      <c r="E18" s="11">
        <v>8000</v>
      </c>
    </row>
    <row r="19" s="1" customFormat="1" ht="29" customHeight="1" spans="1:5">
      <c r="A19" s="10" t="s">
        <v>1187</v>
      </c>
      <c r="B19" s="10" t="s">
        <v>1211</v>
      </c>
      <c r="C19" s="10" t="s">
        <v>1212</v>
      </c>
      <c r="D19" s="10" t="s">
        <v>1180</v>
      </c>
      <c r="E19" s="11">
        <v>7500</v>
      </c>
    </row>
    <row r="20" s="1" customFormat="1" ht="29" customHeight="1" spans="1:5">
      <c r="A20" s="10" t="s">
        <v>1187</v>
      </c>
      <c r="B20" s="10" t="s">
        <v>1198</v>
      </c>
      <c r="C20" s="10" t="s">
        <v>1213</v>
      </c>
      <c r="D20" s="10" t="s">
        <v>1180</v>
      </c>
      <c r="E20" s="11">
        <v>8000</v>
      </c>
    </row>
    <row r="21" s="1" customFormat="1" ht="29" customHeight="1" spans="1:5">
      <c r="A21" s="10" t="s">
        <v>1187</v>
      </c>
      <c r="B21" s="10" t="s">
        <v>1214</v>
      </c>
      <c r="C21" s="10" t="s">
        <v>1215</v>
      </c>
      <c r="D21" s="10" t="s">
        <v>1180</v>
      </c>
      <c r="E21" s="11">
        <v>15000</v>
      </c>
    </row>
    <row r="22" s="1" customFormat="1" ht="29" customHeight="1" spans="1:5">
      <c r="A22" s="10" t="s">
        <v>1187</v>
      </c>
      <c r="B22" s="10" t="s">
        <v>1211</v>
      </c>
      <c r="C22" s="10" t="s">
        <v>1216</v>
      </c>
      <c r="D22" s="10" t="s">
        <v>1180</v>
      </c>
      <c r="E22" s="11">
        <v>8600</v>
      </c>
    </row>
    <row r="23" s="1" customFormat="1" ht="29" customHeight="1" spans="1:5">
      <c r="A23" s="10" t="s">
        <v>1187</v>
      </c>
      <c r="B23" s="10" t="s">
        <v>1217</v>
      </c>
      <c r="C23" s="10" t="s">
        <v>1218</v>
      </c>
      <c r="D23" s="10" t="s">
        <v>1180</v>
      </c>
      <c r="E23" s="11">
        <v>3000</v>
      </c>
    </row>
    <row r="24" s="1" customFormat="1" ht="29" customHeight="1" spans="1:5">
      <c r="A24" s="10" t="s">
        <v>1187</v>
      </c>
      <c r="B24" s="10" t="s">
        <v>1219</v>
      </c>
      <c r="C24" s="10" t="s">
        <v>1220</v>
      </c>
      <c r="D24" s="10" t="s">
        <v>1180</v>
      </c>
      <c r="E24" s="11">
        <v>6000</v>
      </c>
    </row>
    <row r="25" s="1" customFormat="1" ht="29" customHeight="1" spans="1:5">
      <c r="A25" s="10" t="s">
        <v>1187</v>
      </c>
      <c r="B25" s="10" t="s">
        <v>1221</v>
      </c>
      <c r="C25" s="10" t="s">
        <v>1222</v>
      </c>
      <c r="D25" s="10" t="s">
        <v>1180</v>
      </c>
      <c r="E25" s="11">
        <v>15200</v>
      </c>
    </row>
    <row r="26" s="1" customFormat="1" ht="29" customHeight="1" spans="1:5">
      <c r="A26" s="10" t="s">
        <v>1187</v>
      </c>
      <c r="B26" s="10" t="s">
        <v>1221</v>
      </c>
      <c r="C26" s="10" t="s">
        <v>1223</v>
      </c>
      <c r="D26" s="10" t="s">
        <v>1180</v>
      </c>
      <c r="E26" s="11">
        <v>5000</v>
      </c>
    </row>
  </sheetData>
  <mergeCells count="6">
    <mergeCell ref="A2:E2"/>
    <mergeCell ref="A4:A5"/>
    <mergeCell ref="B4:B5"/>
    <mergeCell ref="C4:C5"/>
    <mergeCell ref="D4:D5"/>
    <mergeCell ref="E4:E5"/>
  </mergeCells>
  <conditionalFormatting sqref="C6">
    <cfRule type="duplicateValues" dxfId="0" priority="21"/>
  </conditionalFormatting>
  <conditionalFormatting sqref="C7">
    <cfRule type="duplicateValues" dxfId="0" priority="20"/>
  </conditionalFormatting>
  <conditionalFormatting sqref="C8">
    <cfRule type="duplicateValues" dxfId="0" priority="19"/>
  </conditionalFormatting>
  <conditionalFormatting sqref="C9">
    <cfRule type="duplicateValues" dxfId="0" priority="18"/>
  </conditionalFormatting>
  <conditionalFormatting sqref="C10">
    <cfRule type="duplicateValues" dxfId="0" priority="17"/>
  </conditionalFormatting>
  <conditionalFormatting sqref="C11">
    <cfRule type="duplicateValues" dxfId="0" priority="16"/>
  </conditionalFormatting>
  <conditionalFormatting sqref="C12">
    <cfRule type="duplicateValues" dxfId="0" priority="15"/>
  </conditionalFormatting>
  <conditionalFormatting sqref="C13">
    <cfRule type="duplicateValues" dxfId="0" priority="14"/>
  </conditionalFormatting>
  <conditionalFormatting sqref="C14">
    <cfRule type="duplicateValues" dxfId="0" priority="13"/>
  </conditionalFormatting>
  <conditionalFormatting sqref="C15">
    <cfRule type="duplicateValues" dxfId="0" priority="12"/>
  </conditionalFormatting>
  <conditionalFormatting sqref="C16">
    <cfRule type="duplicateValues" dxfId="0" priority="11"/>
  </conditionalFormatting>
  <conditionalFormatting sqref="C17">
    <cfRule type="duplicateValues" dxfId="0" priority="10"/>
  </conditionalFormatting>
  <conditionalFormatting sqref="C18">
    <cfRule type="duplicateValues" dxfId="0" priority="9"/>
  </conditionalFormatting>
  <conditionalFormatting sqref="C19">
    <cfRule type="duplicateValues" dxfId="0" priority="8"/>
  </conditionalFormatting>
  <conditionalFormatting sqref="C20">
    <cfRule type="duplicateValues" dxfId="0" priority="7"/>
  </conditionalFormatting>
  <conditionalFormatting sqref="C21">
    <cfRule type="duplicateValues" dxfId="0" priority="6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24">
    <cfRule type="duplicateValues" dxfId="0" priority="3"/>
  </conditionalFormatting>
  <conditionalFormatting sqref="C25">
    <cfRule type="duplicateValues" dxfId="0" priority="2"/>
  </conditionalFormatting>
  <conditionalFormatting sqref="C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1JS 一般公共预算收入</vt:lpstr>
      <vt:lpstr>2JS一般公共预算支出</vt:lpstr>
      <vt:lpstr>3JS一般公共预算平衡</vt:lpstr>
      <vt:lpstr>4JS 县级一般公共预算收入</vt:lpstr>
      <vt:lpstr>5JS县级一般公共预算支出</vt:lpstr>
      <vt:lpstr>6JS县级一般公共预算平衡 </vt:lpstr>
      <vt:lpstr>7JS 省市对泸县转移支付</vt:lpstr>
      <vt:lpstr>8JS对下转移支付</vt:lpstr>
      <vt:lpstr>9JS支出分经济科目</vt:lpstr>
      <vt:lpstr>10JS基本支出</vt:lpstr>
      <vt:lpstr>11JS结转分科目</vt:lpstr>
      <vt:lpstr>12JS县级基建</vt:lpstr>
      <vt:lpstr>13JS重大项目投资决算表</vt:lpstr>
      <vt:lpstr>14 js基金收入</vt:lpstr>
      <vt:lpstr>15.js基金支出</vt:lpstr>
      <vt:lpstr>16.js基金平衡</vt:lpstr>
      <vt:lpstr>17.js县级基金收入</vt:lpstr>
      <vt:lpstr>18.js县级基金支出</vt:lpstr>
      <vt:lpstr>19.js县级基金平衡</vt:lpstr>
      <vt:lpstr>20.js基金省对下补助 </vt:lpstr>
      <vt:lpstr>21.js基金对镇补助</vt:lpstr>
      <vt:lpstr>22.js基金结转表</vt:lpstr>
      <vt:lpstr>23.国资收入</vt:lpstr>
      <vt:lpstr>24.国资支出</vt:lpstr>
      <vt:lpstr>25.国资全县平衡</vt:lpstr>
      <vt:lpstr>26.县级国资收入</vt:lpstr>
      <vt:lpstr>27.县级国资支出</vt:lpstr>
      <vt:lpstr>28.县级国资平衡 </vt:lpstr>
      <vt:lpstr>29.本地区社保基金收入决算</vt:lpstr>
      <vt:lpstr>30.本地区社保基金支出决算</vt:lpstr>
      <vt:lpstr>31.本地区社保基金平衡表</vt:lpstr>
      <vt:lpstr>32.县级社保基金收入决算</vt:lpstr>
      <vt:lpstr>33.县级社保基金支出决算</vt:lpstr>
      <vt:lpstr>34.县级社保基金平衡表</vt:lpstr>
      <vt:lpstr>35.一般债分地区</vt:lpstr>
      <vt:lpstr>36.专项债分地区</vt:lpstr>
      <vt:lpstr>37.地方债务变动</vt:lpstr>
      <vt:lpstr>38.债务分地区汇总</vt:lpstr>
      <vt:lpstr>39.债务十年到期</vt:lpstr>
      <vt:lpstr>40.还本付息情况</vt:lpstr>
      <vt:lpstr>41.新增债券安排情况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</cp:lastModifiedBy>
  <dcterms:created xsi:type="dcterms:W3CDTF">2018-01-08T02:36:00Z</dcterms:created>
  <cp:lastPrinted>2019-02-12T09:16:00Z</cp:lastPrinted>
  <dcterms:modified xsi:type="dcterms:W3CDTF">2024-05-07T03:41:14Z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false</vt:bool>
  </property>
  <property fmtid="{D5CDD505-2E9C-101B-9397-08002B2CF9AE}" pid="4" name="ICV">
    <vt:lpwstr>8BA6F9A1A73741E68B16B23EBF112FCB_13</vt:lpwstr>
  </property>
</Properties>
</file>